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mc:AlternateContent xmlns:mc="http://schemas.openxmlformats.org/markup-compatibility/2006">
    <mc:Choice Requires="x15">
      <x15ac:absPath xmlns:x15ac="http://schemas.microsoft.com/office/spreadsheetml/2010/11/ac" url="G:\My Drive\+ Think\Injunctions\Injunction 2026\"/>
    </mc:Choice>
  </mc:AlternateContent>
  <xr:revisionPtr revIDLastSave="0" documentId="8_{092A19A9-9C44-4D72-9F25-6C47816F5F28}" xr6:coauthVersionLast="47" xr6:coauthVersionMax="47" xr10:uidLastSave="{00000000-0000-0000-0000-000000000000}"/>
  <bookViews>
    <workbookView xWindow="-120" yWindow="-120" windowWidth="29040" windowHeight="15840" tabRatio="500" activeTab="6" xr2:uid="{00000000-000D-0000-FFFF-FFFF00000000}"/>
  </bookViews>
  <sheets>
    <sheet name="START HERE" sheetId="1" r:id="rId1"/>
    <sheet name="Q 1–18" sheetId="2" r:id="rId2"/>
    <sheet name="Q 19–36" sheetId="3" r:id="rId3"/>
    <sheet name="Q 37–54" sheetId="4" r:id="rId4"/>
    <sheet name="Q 55–72" sheetId="5" r:id="rId5"/>
    <sheet name="Q 73–96" sheetId="6" r:id="rId6"/>
    <sheet name="Results" sheetId="7" r:id="rId7"/>
  </sheets>
  <calcPr calcId="191029" iterateDelta="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C116" i="7" l="1"/>
  <c r="B116" i="7"/>
  <c r="D116" i="7" s="1"/>
  <c r="E116" i="7" s="1"/>
  <c r="C115" i="7"/>
  <c r="B115" i="7"/>
  <c r="D115" i="7" s="1"/>
  <c r="E115" i="7" s="1"/>
  <c r="C114" i="7"/>
  <c r="B114" i="7"/>
  <c r="C113" i="7"/>
  <c r="B113" i="7"/>
  <c r="D113" i="7" s="1"/>
  <c r="E113" i="7" s="1"/>
  <c r="C112" i="7"/>
  <c r="B112" i="7"/>
  <c r="D112" i="7" s="1"/>
  <c r="E112" i="7" s="1"/>
  <c r="C111" i="7"/>
  <c r="B111" i="7"/>
  <c r="D111" i="7" s="1"/>
  <c r="E111" i="7" s="1"/>
  <c r="C110" i="7"/>
  <c r="B110" i="7"/>
  <c r="D110" i="7" s="1"/>
  <c r="E110" i="7" s="1"/>
  <c r="C109" i="7"/>
  <c r="B109" i="7"/>
  <c r="D109" i="7" s="1"/>
  <c r="E109" i="7" s="1"/>
  <c r="C108" i="7"/>
  <c r="B108" i="7"/>
  <c r="D108" i="7" s="1"/>
  <c r="E108" i="7" s="1"/>
  <c r="C107" i="7"/>
  <c r="B107" i="7"/>
  <c r="D107" i="7" s="1"/>
  <c r="E107" i="7" s="1"/>
  <c r="C106" i="7"/>
  <c r="B106" i="7"/>
  <c r="D106" i="7" s="1"/>
  <c r="E106" i="7" s="1"/>
  <c r="C105" i="7"/>
  <c r="B105" i="7"/>
  <c r="D105" i="7" s="1"/>
  <c r="E105" i="7" s="1"/>
  <c r="C104" i="7"/>
  <c r="B104" i="7"/>
  <c r="D104" i="7" s="1"/>
  <c r="E104" i="7" s="1"/>
  <c r="C103" i="7"/>
  <c r="B103" i="7"/>
  <c r="D103" i="7" s="1"/>
  <c r="E103" i="7" s="1"/>
  <c r="C102" i="7"/>
  <c r="B102" i="7"/>
  <c r="D102" i="7" s="1"/>
  <c r="E102" i="7" s="1"/>
  <c r="C101" i="7"/>
  <c r="B101" i="7"/>
  <c r="D114" i="7" l="1"/>
  <c r="E114" i="7" s="1"/>
  <c r="B15" i="7" s="1"/>
  <c r="D101" i="7"/>
  <c r="E101" i="7" s="1"/>
  <c r="C9" i="7"/>
  <c r="C11" i="7"/>
  <c r="C18" i="7"/>
  <c r="B5" i="7" l="1"/>
  <c r="B44" i="7" s="1"/>
  <c r="D17" i="7"/>
  <c r="D13" i="7"/>
  <c r="D9" i="7"/>
  <c r="D7" i="7"/>
  <c r="B8" i="7"/>
  <c r="B20" i="7"/>
  <c r="D6" i="7"/>
  <c r="B19" i="7"/>
  <c r="C20" i="7"/>
  <c r="E20" i="7" s="1"/>
  <c r="C14" i="7"/>
  <c r="B16" i="7"/>
  <c r="B14" i="7"/>
  <c r="C5" i="7"/>
  <c r="B9" i="7"/>
  <c r="C7" i="7"/>
  <c r="B10" i="7"/>
  <c r="D8" i="7"/>
  <c r="C12" i="7"/>
  <c r="D19" i="7"/>
  <c r="C6" i="7"/>
  <c r="F6" i="7" s="1"/>
  <c r="D11" i="7"/>
  <c r="E11" i="7" s="1"/>
  <c r="B12" i="7"/>
  <c r="D12" i="7"/>
  <c r="C13" i="7"/>
  <c r="E13" i="7" s="1"/>
  <c r="C15" i="7"/>
  <c r="D18" i="7"/>
  <c r="B7" i="7"/>
  <c r="B59" i="7" s="1"/>
  <c r="C16" i="7"/>
  <c r="D14" i="7"/>
  <c r="D5" i="7"/>
  <c r="B18" i="7"/>
  <c r="D10" i="7"/>
  <c r="D15" i="7"/>
  <c r="B13" i="7"/>
  <c r="D16" i="7"/>
  <c r="C19" i="7"/>
  <c r="C10" i="7"/>
  <c r="D20" i="7"/>
  <c r="B17" i="7"/>
  <c r="C17" i="7"/>
  <c r="F17" i="7" s="1"/>
  <c r="B11" i="7"/>
  <c r="C8" i="7"/>
  <c r="B6" i="7"/>
  <c r="B53" i="7" s="1"/>
  <c r="F9" i="7"/>
  <c r="E9" i="7"/>
  <c r="B46" i="7"/>
  <c r="B45" i="7"/>
  <c r="A27" i="7"/>
  <c r="B41" i="7"/>
  <c r="F18" i="7"/>
  <c r="E18" i="7"/>
  <c r="B42" i="7" l="1"/>
  <c r="F8" i="7"/>
  <c r="F13" i="7"/>
  <c r="B60" i="7"/>
  <c r="A34" i="7"/>
  <c r="B58" i="7"/>
  <c r="E19" i="7"/>
  <c r="A26" i="7"/>
  <c r="A25" i="7"/>
  <c r="B43" i="7"/>
  <c r="E7" i="7"/>
  <c r="E17" i="7"/>
  <c r="F14" i="7"/>
  <c r="F7" i="7"/>
  <c r="A56" i="7" s="1"/>
  <c r="E8" i="7"/>
  <c r="B61" i="7"/>
  <c r="B62" i="7"/>
  <c r="A33" i="7"/>
  <c r="E14" i="7"/>
  <c r="F11" i="7"/>
  <c r="E6" i="7"/>
  <c r="A35" i="7"/>
  <c r="F16" i="7"/>
  <c r="E12" i="7"/>
  <c r="F20" i="7"/>
  <c r="F12" i="7"/>
  <c r="B54" i="7"/>
  <c r="F10" i="7"/>
  <c r="F15" i="7"/>
  <c r="F5" i="7"/>
  <c r="A40" i="7" s="1"/>
  <c r="F19" i="7"/>
  <c r="E15" i="7"/>
  <c r="A29" i="7"/>
  <c r="E16" i="7"/>
  <c r="A31" i="7"/>
  <c r="A30" i="7"/>
  <c r="B49" i="7"/>
  <c r="B50" i="7"/>
  <c r="E5" i="7"/>
  <c r="B51" i="7"/>
  <c r="B52" i="7"/>
  <c r="A48" i="7"/>
  <c r="E10" i="7"/>
  <c r="B57" i="7"/>
</calcChain>
</file>

<file path=xl/sharedStrings.xml><?xml version="1.0" encoding="utf-8"?>
<sst xmlns="http://schemas.openxmlformats.org/spreadsheetml/2006/main" count="710" uniqueCount="489">
  <si>
    <t>Injunction Assessment</t>
  </si>
  <si>
    <t>Redecision Therapy  ·  Transactional Analysis  · Based on Goulding &amp; Goulding (1979)</t>
  </si>
  <si>
    <t xml:space="preserve">  STEP 1  ·  SET UP</t>
  </si>
  <si>
    <t>→</t>
  </si>
  <si>
    <t>Find a quiet place where you will not be interrupted for about 20 minutes.</t>
  </si>
  <si>
    <t>Have something to write with nearby — you may wish to note what surfaces.</t>
  </si>
  <si>
    <t>Answer as you truly are, not as you think you should be. There are no right or wrong answers.</t>
  </si>
  <si>
    <t>If a statement does not apply to you, simply score it 1.</t>
  </si>
  <si>
    <t xml:space="preserve">  STEP 2  ·  YOUR RATING SCALE</t>
  </si>
  <si>
    <t>1</t>
  </si>
  <si>
    <t>Almost never true for me</t>
  </si>
  <si>
    <t>2</t>
  </si>
  <si>
    <t>Occasionally true for me</t>
  </si>
  <si>
    <t>3</t>
  </si>
  <si>
    <t>Sometimes true for me</t>
  </si>
  <si>
    <t>4</t>
  </si>
  <si>
    <t>Often true for me</t>
  </si>
  <si>
    <t>5</t>
  </si>
  <si>
    <t>Almost always true for me</t>
  </si>
  <si>
    <t xml:space="preserve">  STEP 3  ·  WORK THROUGH THE SHEETS IN ORDER</t>
  </si>
  <si>
    <t>Complete Q 1–18  (sheets tab: Q 1–18)</t>
  </si>
  <si>
    <t>Take the energising pause at the bottom of each sheet — it matters.</t>
  </si>
  <si>
    <t>Complete Q 19–36, then Q 37–54, then Q 55–72, then Q 73–96.</t>
  </si>
  <si>
    <t>Do not open the Results sheet until all 96 questions are answered.</t>
  </si>
  <si>
    <t>Go to Results — your full profile, Top 3 priorities, and action plan are there.</t>
  </si>
  <si>
    <t xml:space="preserve">  STEP 4  ·  UNDERSTANDING YOUR RESULTS  (Results sheet only)</t>
  </si>
  <si>
    <t>·</t>
  </si>
  <si>
    <t>Each injunction generates a Dejected score  ⬇  and a Defiant score  ⬆.</t>
  </si>
  <si>
    <t>Both patterns are important — neither is worse than the other.</t>
  </si>
  <si>
    <t>Your Top 3 highest-scoring injunctions are your priority focus areas.</t>
  </si>
  <si>
    <t>If two injunctions tie, a filtering question on the Results sheet helps you decide.</t>
  </si>
  <si>
    <t>Five practical suggestions for each injunction are listed — focus on your Top 3 first.</t>
  </si>
  <si>
    <t xml:space="preserve">  A WORD BEFORE YOU BEGIN</t>
  </si>
  <si>
    <t>What you are about to do takes genuine courage.
Most people move through life without ever pausing to ask why they feel and behave the way they do.
You have chosen to look — and that choice alone sets the direction of change.
Go gently. Go honestly. Trust the process.</t>
  </si>
  <si>
    <t>⬇   Ready? Go to the next sheet tab:   "Q 1–18"   ⬇</t>
  </si>
  <si>
    <t xml:space="preserve">  Injunction Assessment  ·  Q 1–18 </t>
  </si>
  <si>
    <t xml:space="preserve">  Rating scale:  1 = Almost never    2 = Occasionally    3 = Sometimes    4 = Often    5 = Almost always</t>
  </si>
  <si>
    <t>Q #</t>
  </si>
  <si>
    <t>Statement</t>
  </si>
  <si>
    <t>Type</t>
  </si>
  <si>
    <t>Subscale</t>
  </si>
  <si>
    <t>Enter Score  1–5</t>
  </si>
  <si>
    <t xml:space="preserve">  Don't Exist</t>
  </si>
  <si>
    <t>Q1</t>
  </si>
  <si>
    <t>I sometimes feel the world would manage just fine without me.</t>
  </si>
  <si>
    <t>⬇ DEJECTED</t>
  </si>
  <si>
    <t>Self-worth</t>
  </si>
  <si>
    <t>Q2</t>
  </si>
  <si>
    <t>I feel guilty for taking up space, time, or resources.</t>
  </si>
  <si>
    <t>Q3</t>
  </si>
  <si>
    <t>Deep down, I question whether I deserve to be here.</t>
  </si>
  <si>
    <t>Q4</t>
  </si>
  <si>
    <t>I find myself taking unnecessary risks, as though my safety does not matter to me.</t>
  </si>
  <si>
    <t>⬆ DEFIANT</t>
  </si>
  <si>
    <t>Risk behaviour</t>
  </si>
  <si>
    <t>Q5</t>
  </si>
  <si>
    <t>When things go well, I find ways to undo my own progress.</t>
  </si>
  <si>
    <t>Self-sabotage</t>
  </si>
  <si>
    <t>Q6</t>
  </si>
  <si>
    <t>I push limits or court danger in ways others find hard to understand.</t>
  </si>
  <si>
    <t xml:space="preserve">  Don't Be You</t>
  </si>
  <si>
    <t>Q7</t>
  </si>
  <si>
    <t>I often feel I need to hide who I really am to be accepted.</t>
  </si>
  <si>
    <t>Identity</t>
  </si>
  <si>
    <t>Q8</t>
  </si>
  <si>
    <t>I sense that the person others see is not truly me.</t>
  </si>
  <si>
    <t>Q9</t>
  </si>
  <si>
    <t>I suppress my real opinions or personality to keep the peace.</t>
  </si>
  <si>
    <t>Q10</t>
  </si>
  <si>
    <t>I go out of my way to defy others' expectations of me, even when it costs me.</t>
  </si>
  <si>
    <t>Counter-script</t>
  </si>
  <si>
    <t>Q11</t>
  </si>
  <si>
    <t>I reject labels or roles assigned to me, sometimes to my own disadvantage.</t>
  </si>
  <si>
    <t>Q12</t>
  </si>
  <si>
    <t xml:space="preserve">  Don't Be a Child</t>
  </si>
  <si>
    <t>Q13</t>
  </si>
  <si>
    <t>I feel uncomfortable or guilty when I play, rest, or do things purely for fun.</t>
  </si>
  <si>
    <t>Play &amp; rest</t>
  </si>
  <si>
    <t>Q14</t>
  </si>
  <si>
    <t>I take on the responsible role, even when it is not required of me.</t>
  </si>
  <si>
    <t>Over-responsibility</t>
  </si>
  <si>
    <t>Q15</t>
  </si>
  <si>
    <t>I feel that needing comfort or care is a sign of weakness.</t>
  </si>
  <si>
    <t>Self-care</t>
  </si>
  <si>
    <t>Q16</t>
  </si>
  <si>
    <t>Under stress, I sometimes behave irresponsibly or impulsively, like a child might.</t>
  </si>
  <si>
    <t>Regression</t>
  </si>
  <si>
    <t>Q17</t>
  </si>
  <si>
    <t>I resist structure and authority, even when following rules would benefit me.</t>
  </si>
  <si>
    <t>Q18</t>
  </si>
  <si>
    <t>I find myself acting out or being difficult when I feel over-controlled.</t>
  </si>
  <si>
    <t xml:space="preserve">  ✦  Well done — you are one third of the way through.  ✦</t>
  </si>
  <si>
    <t>"The curious paradox is that when I accept myself just as I am, then I can change."</t>
  </si>
  <si>
    <t xml:space="preserve">  — Carl Rogers</t>
  </si>
  <si>
    <t>Take a slow breath. You are doing something courageous — most people never look this honestly at themselves. What you discover here is not a verdict. It is a map, and every map is the beginning of a journey. When you are ready, continue to Q 19–36.</t>
  </si>
  <si>
    <t>⬇   When you are ready, move to the next tab:   "Q 19–36"   ⬇</t>
  </si>
  <si>
    <t xml:space="preserve">   Injunction Assessment  ·  Q 19–36</t>
  </si>
  <si>
    <t xml:space="preserve">  Don't Grow Up</t>
  </si>
  <si>
    <t>Q19</t>
  </si>
  <si>
    <t>I find it difficult to make important decisions without seeking approval from others.</t>
  </si>
  <si>
    <t>Dependence</t>
  </si>
  <si>
    <t>Q20</t>
  </si>
  <si>
    <t>I feel safer when someone else takes responsibility for my life direction.</t>
  </si>
  <si>
    <t>Q21</t>
  </si>
  <si>
    <t>I avoid situations that require me to fully stand on my own feet.</t>
  </si>
  <si>
    <t>Avoidance</t>
  </si>
  <si>
    <t>Q22</t>
  </si>
  <si>
    <t>I go to great lengths to prove I do not need anyone, even when I clearly do.</t>
  </si>
  <si>
    <t>Counter-dependency</t>
  </si>
  <si>
    <t>Q23</t>
  </si>
  <si>
    <t>I feel deeply uncomfortable accepting help, support, or guidance from others.</t>
  </si>
  <si>
    <t>Q24</t>
  </si>
  <si>
    <t>I make major life decisions impulsively, just to prove my independence.</t>
  </si>
  <si>
    <t xml:space="preserve">  Don't Succeed</t>
  </si>
  <si>
    <t>Q25</t>
  </si>
  <si>
    <t>Just when things are going well, I seem to find ways to undermine my own progress.</t>
  </si>
  <si>
    <t>Q26</t>
  </si>
  <si>
    <t>I feel uncomfortable receiving praise or recognition for my achievements.</t>
  </si>
  <si>
    <t>Achievement discomfort</t>
  </si>
  <si>
    <t>Q27</t>
  </si>
  <si>
    <t>I hold myself back from opportunities I know I am capable of pursuing.</t>
  </si>
  <si>
    <t>Self-limiting</t>
  </si>
  <si>
    <t>Q28</t>
  </si>
  <si>
    <t>I set extremely high standards and feel like a failure unless I am at the very top.</t>
  </si>
  <si>
    <t>Overachievement</t>
  </si>
  <si>
    <t>Q29</t>
  </si>
  <si>
    <t>Even after achieving my goals, success feels hollow or temporary.</t>
  </si>
  <si>
    <t>Q30</t>
  </si>
  <si>
    <t>I cannot stop striving — resting on my achievements feels dangerous or lazy.</t>
  </si>
  <si>
    <t xml:space="preserve">  Don't Be Important</t>
  </si>
  <si>
    <t>Q31</t>
  </si>
  <si>
    <t>I tend to downplay my accomplishments, even in private when no one is watching.</t>
  </si>
  <si>
    <t>Self-minimising</t>
  </si>
  <si>
    <t>Q32</t>
  </si>
  <si>
    <t>I feel guilty or uncomfortable when I am the focus of attention.</t>
  </si>
  <si>
    <t>Visibility discomfort</t>
  </si>
  <si>
    <t>Q33</t>
  </si>
  <si>
    <t>I consistently put others' needs ahead of my own, to my own detriment.</t>
  </si>
  <si>
    <t>Self-erasure</t>
  </si>
  <si>
    <t>Q34</t>
  </si>
  <si>
    <t>I sometimes overstate my status or accomplishments to be taken seriously.</t>
  </si>
  <si>
    <t>Over-compensation</t>
  </si>
  <si>
    <t>Q35</t>
  </si>
  <si>
    <t>I feel an urgent need to be seen and acknowledged, even when it is not appropriate.</t>
  </si>
  <si>
    <t>Q36</t>
  </si>
  <si>
    <t>I draw attention to my position or achievements in ways that others find excessive.</t>
  </si>
  <si>
    <t xml:space="preserve">  ✦  Halfway there — and already doing the work.  ✦</t>
  </si>
  <si>
    <t>"Between stimulus and response there is a space. In that space is our power to choose our response."</t>
  </si>
  <si>
    <t xml:space="preserve">  — Viktor E. Frankl</t>
  </si>
  <si>
    <t>You are not your patterns. The injunctions you carry were written long ago by others. The extraordinary thing is this: you get to rewrite them. Take a moment, stretch, breathe, and carry on with that knowledge. When you are ready, continue to Q 37–54.</t>
  </si>
  <si>
    <t>⬇   When you are ready, move to the next tab:   "Q 37–54"   ⬇</t>
  </si>
  <si>
    <t xml:space="preserve">  Injunction Assessment  ·  Q 37–54</t>
  </si>
  <si>
    <t xml:space="preserve">  Don't Belong</t>
  </si>
  <si>
    <t>Q37</t>
  </si>
  <si>
    <t>Even in groups that genuinely welcome me, I feel I do not truly belong.</t>
  </si>
  <si>
    <t>Felt exclusion</t>
  </si>
  <si>
    <t>Q38</t>
  </si>
  <si>
    <t>I feel fundamentally different from the people around me, in a way that isolates me.</t>
  </si>
  <si>
    <t>Otherness</t>
  </si>
  <si>
    <t>Q39</t>
  </si>
  <si>
    <t>I avoid joining groups or communities because I expect to be rejected eventually.</t>
  </si>
  <si>
    <t>Q40</t>
  </si>
  <si>
    <t>I leave or withdraw from groups before they have the chance to reject me.</t>
  </si>
  <si>
    <t>Pre-emptive exit</t>
  </si>
  <si>
    <t>Q41</t>
  </si>
  <si>
    <t>I push others away when they get too close, to maintain control over belonging.</t>
  </si>
  <si>
    <t>Q42</t>
  </si>
  <si>
    <t>I sometimes sabotage group relationships rather than risk genuine inclusion.</t>
  </si>
  <si>
    <t xml:space="preserve">  Don't Be Close</t>
  </si>
  <si>
    <t>Q43</t>
  </si>
  <si>
    <t>I keep people at an emotional distance, even those I care about.</t>
  </si>
  <si>
    <t>Emotional distance</t>
  </si>
  <si>
    <t>Q44</t>
  </si>
  <si>
    <t>I find it difficult to share my inner world, even in safe relationships.</t>
  </si>
  <si>
    <t>Q45</t>
  </si>
  <si>
    <t>I learned early that trusting people leads to pain, so I protect myself by staying closed.</t>
  </si>
  <si>
    <t>Trust avoidance</t>
  </si>
  <si>
    <t>Q46</t>
  </si>
  <si>
    <t>I become intensely or very quickly attached to people, in a way that can feel overwhelming.</t>
  </si>
  <si>
    <t>Hyper-bonding</t>
  </si>
  <si>
    <t>Q47</t>
  </si>
  <si>
    <t>When I feel disconnected, I pursue closeness in ways that push people away.</t>
  </si>
  <si>
    <t>Q48</t>
  </si>
  <si>
    <t>I alternate between craving deep connection and suddenly pulling away.</t>
  </si>
  <si>
    <t>Approach-avoidance</t>
  </si>
  <si>
    <t xml:space="preserve">  Don't Be Well</t>
  </si>
  <si>
    <t>Q49</t>
  </si>
  <si>
    <t>I notice I receive more care or attention from others when I am unwell.</t>
  </si>
  <si>
    <t>Secondary gain</t>
  </si>
  <si>
    <t>Q50</t>
  </si>
  <si>
    <t>Being unwell, tired, or stressed has become a familiar and almost comfortable state.</t>
  </si>
  <si>
    <t>Illness identity</t>
  </si>
  <si>
    <t>Q51</t>
  </si>
  <si>
    <t>I often experience physical symptoms (headaches, fatigue, tension) when emotionally distressed.</t>
  </si>
  <si>
    <t>Somatic expression</t>
  </si>
  <si>
    <t>Q52</t>
  </si>
  <si>
    <t>Denial of need</t>
  </si>
  <si>
    <t>Q53</t>
  </si>
  <si>
    <t>Q54</t>
  </si>
  <si>
    <t>I override my body's signals to rest until I completely break down.</t>
  </si>
  <si>
    <t xml:space="preserve">  ✦  Three quarters complete — the finish line is close.  ✦</t>
  </si>
  <si>
    <t>"Owning our story and loving ourselves through that process is the bravest thing we will ever do."</t>
  </si>
  <si>
    <t xml:space="preserve">  — Brené Brown</t>
  </si>
  <si>
    <t>Awareness is always the first act of transformation. By sitting with these questions honestly, you have already begun to change. Stay curious — not critical — as you complete the final set. When you are ready, continue to Q 55–72.</t>
  </si>
  <si>
    <t>⬇   When you are ready, move to the next tab:   "Q 55–72"   ⬇</t>
  </si>
  <si>
    <t xml:space="preserve">  Injunction Assessment  ·  Q 55–72 </t>
  </si>
  <si>
    <t xml:space="preserve">  Don't Think</t>
  </si>
  <si>
    <t>Q55</t>
  </si>
  <si>
    <t>I doubt my own thinking and defer to others' judgement, even when I believe I am right.</t>
  </si>
  <si>
    <t>Intellectual self-doubt</t>
  </si>
  <si>
    <t>Q56</t>
  </si>
  <si>
    <t>I feel confused or mentally foggy when I try to make sense of complex situations.</t>
  </si>
  <si>
    <t>Cognitive avoidance</t>
  </si>
  <si>
    <t>Q57</t>
  </si>
  <si>
    <t>I avoid forming strong opinions because I fear being wrong or criticised.</t>
  </si>
  <si>
    <t>Q58</t>
  </si>
  <si>
    <t>Hyper-autonomy</t>
  </si>
  <si>
    <t>Q59</t>
  </si>
  <si>
    <t>Q60</t>
  </si>
  <si>
    <t xml:space="preserve">  Don't Feel</t>
  </si>
  <si>
    <t>Q61</t>
  </si>
  <si>
    <t>I am more comfortable analysing situations than experiencing my emotions about them.</t>
  </si>
  <si>
    <t>Emotional avoidance</t>
  </si>
  <si>
    <t>Q62</t>
  </si>
  <si>
    <t>I find it difficult to name or describe what I am feeling in the moment.</t>
  </si>
  <si>
    <t>Alexithymia</t>
  </si>
  <si>
    <t>Q63</t>
  </si>
  <si>
    <t>I notice physical sensations (tightness, heaviness) before I can identify an emotion.</t>
  </si>
  <si>
    <t>Somatic awareness</t>
  </si>
  <si>
    <t>Q64</t>
  </si>
  <si>
    <t>When emotions do surface, they feel overwhelming or uncontrollable.</t>
  </si>
  <si>
    <t>Emotional flooding</t>
  </si>
  <si>
    <t>Q65</t>
  </si>
  <si>
    <t>My emotional responses are sometimes more intense than the situation seems to warrant.</t>
  </si>
  <si>
    <t>Q66</t>
  </si>
  <si>
    <t>After periods of emotional suppression, I experience sudden or unpredictable outbursts.</t>
  </si>
  <si>
    <t xml:space="preserve">  Don't Be Sane</t>
  </si>
  <si>
    <t>Q67</t>
  </si>
  <si>
    <t>I sometimes feel detached from reality, as though watching my life from the outside.</t>
  </si>
  <si>
    <t>Dissociation</t>
  </si>
  <si>
    <t>Q68</t>
  </si>
  <si>
    <t>My thinking can feel chaotic or disorganised under stress.</t>
  </si>
  <si>
    <t>Cognitive disorganisation</t>
  </si>
  <si>
    <t>Q69</t>
  </si>
  <si>
    <t>I sometimes wonder whether my perceptions of events are reliable.</t>
  </si>
  <si>
    <t>Reality testing</t>
  </si>
  <si>
    <t>Q70</t>
  </si>
  <si>
    <t>Help refusal</t>
  </si>
  <si>
    <t>Q71</t>
  </si>
  <si>
    <t>Q72</t>
  </si>
  <si>
    <t xml:space="preserve">  ✓   All 72 questions complete — outstanding work!</t>
  </si>
  <si>
    <t>You have taken an honest and courageous look at yourself. That alone is the beginning of change.
Your results, Top 3 priorities, tie-breaker questions, and action plan are all waiting for you on the next tab.</t>
  </si>
  <si>
    <t>⬇   When you are ready, move to the next tab:   “Q 73–96”   ⬇</t>
  </si>
  <si>
    <t xml:space="preserve"> Injunction Assessment  ·  Q 73–96</t>
  </si>
  <si>
    <t xml:space="preserve">  Don't</t>
  </si>
  <si>
    <t>Q73</t>
  </si>
  <si>
    <t>I find it difficult to start things unless someone else has given clear direction or approval.</t>
  </si>
  <si>
    <t>Initiative</t>
  </si>
  <si>
    <t>Q74</t>
  </si>
  <si>
    <t>I feel frozen when facing open-ended situations where I am free to choose my own direction.</t>
  </si>
  <si>
    <t>Paralysis</t>
  </si>
  <si>
    <t>Q75</t>
  </si>
  <si>
    <t>I hold myself back from acting on my own ideas, even when I believe in them.</t>
  </si>
  <si>
    <t>Self-suppression</t>
  </si>
  <si>
    <t>Q76</t>
  </si>
  <si>
    <t>I keep myself busy with tasks set by others to avoid engaging with what I actually want.</t>
  </si>
  <si>
    <t>Q77</t>
  </si>
  <si>
    <t>I rebel against structure or others' expectations, yet find I cannot direct myself either.</t>
  </si>
  <si>
    <t>Q78</t>
  </si>
  <si>
    <t>I act impulsively or recklessly rather than engaging in considered self-directed action.</t>
  </si>
  <si>
    <t>Reactivity</t>
  </si>
  <si>
    <t xml:space="preserve">  Don't Trust</t>
  </si>
  <si>
    <t>Q79</t>
  </si>
  <si>
    <t>I assume that people will ultimately let me down, even when there is no current evidence for this.</t>
  </si>
  <si>
    <t>Hypervigilance</t>
  </si>
  <si>
    <t>Q80</t>
  </si>
  <si>
    <t>I find it difficult to rely on others, even those who have consistently proved themselves trustworthy.</t>
  </si>
  <si>
    <t>Relational mistrust</t>
  </si>
  <si>
    <t>Q81</t>
  </si>
  <si>
    <t>I hold back information or feelings in relationships to protect myself from being used or hurt.</t>
  </si>
  <si>
    <t>Self-protection</t>
  </si>
  <si>
    <t>Q82</t>
  </si>
  <si>
    <t>I test people repeatedly — sometimes without realising it — to see when they will fail me.</t>
  </si>
  <si>
    <t>Testing behaviour</t>
  </si>
  <si>
    <t>Q83</t>
  </si>
  <si>
    <t>I push people away or undermine relationships before they have the chance to disappoint me.</t>
  </si>
  <si>
    <t>Pre-emptive withdrawal</t>
  </si>
  <si>
    <t>Q84</t>
  </si>
  <si>
    <t>I am mistrustful of almost everyone, including those who have genuinely earned my trust.</t>
  </si>
  <si>
    <t>Global mistrust</t>
  </si>
  <si>
    <t xml:space="preserve">  Don't Relax</t>
  </si>
  <si>
    <t>Q85</t>
  </si>
  <si>
    <t>I find it difficult to fully relax, even in situations that are objectively safe and calm.</t>
  </si>
  <si>
    <t>Chronic vigilance</t>
  </si>
  <si>
    <t>Q86</t>
  </si>
  <si>
    <t>I feel uneasy or guilty when I am not doing, planning, or monitoring something.</t>
  </si>
  <si>
    <t>Restlessness</t>
  </si>
  <si>
    <t>Q87</t>
  </si>
  <si>
    <t>I carry a low-level background tension in my body that rarely, if ever, fully releases.</t>
  </si>
  <si>
    <t>Somatic tension</t>
  </si>
  <si>
    <t>Q88</t>
  </si>
  <si>
    <t>I use constant busyness, noise, or stimulation to avoid the discomfort of stillness.</t>
  </si>
  <si>
    <t>Avoidance of rest</t>
  </si>
  <si>
    <t>Q89</t>
  </si>
  <si>
    <t>I provoke conflict or create disruption when things feel too calm — as if peace itself is threatening.</t>
  </si>
  <si>
    <t>Tension-seeking</t>
  </si>
  <si>
    <t>Q90</t>
  </si>
  <si>
    <t>I rely on substances, screens, or compulsive habits to manage the anxiety that arises when I am not alert.</t>
  </si>
  <si>
    <t>Numbing behaviour</t>
  </si>
  <si>
    <t xml:space="preserve">  Don't Feel Successful</t>
  </si>
  <si>
    <t>Q91</t>
  </si>
  <si>
    <t>No matter how much I achieve, I struggle to feel that I have actually succeeded.</t>
  </si>
  <si>
    <t>Hollow achievement</t>
  </si>
  <si>
    <t>Q92</t>
  </si>
  <si>
    <t>I minimise or dismiss my own accomplishments, even when others clearly recognise them.</t>
  </si>
  <si>
    <t>Self-dismissal</t>
  </si>
  <si>
    <t>Q93</t>
  </si>
  <si>
    <t>After reaching a goal, I immediately move to the next one rather than allowing satisfaction to settle.</t>
  </si>
  <si>
    <t>Restless striving</t>
  </si>
  <si>
    <t>Q94</t>
  </si>
  <si>
    <t>I set increasingly demanding standards so that success is always just beyond what I have achieved.</t>
  </si>
  <si>
    <t>Goalpost-moving</t>
  </si>
  <si>
    <t>Q95</t>
  </si>
  <si>
    <t>I sabotage or abandon projects just before completion to avoid the anticlimax of finishing.</t>
  </si>
  <si>
    <t>Pre-completion exit</t>
  </si>
  <si>
    <t>Q96</t>
  </si>
  <si>
    <t>I devalue achievements once they are secured, finding reasons why they do not really count.</t>
  </si>
  <si>
    <t>Achievement dismissal</t>
  </si>
  <si>
    <t>✓   All 96 questions complete — outstanding work!</t>
  </si>
  <si>
    <t xml:space="preserve">Every pattern you notice is a doorway. </t>
  </si>
  <si>
    <t>⬇   Move to the Results tab to see your profile   ⬇</t>
  </si>
  <si>
    <t>INJUNCTION ASSESSMENT  ·  YOUR RESULTS</t>
  </si>
  <si>
    <t>SECTION 1  ·  Combined Scores — All 16 Injunctions</t>
  </si>
  <si>
    <t>All scores update automatically when you change answers on the Q sheets.  The higher score (Dejected or Defiant) is highlighted for each injunction.  Your top three are labelled in bold red.</t>
  </si>
  <si>
    <t>Rank</t>
  </si>
  <si>
    <t>Injunction</t>
  </si>
  <si>
    <t>Dejected Score ⬇</t>
  </si>
  <si>
    <t>Defiant Score ⬆</t>
  </si>
  <si>
    <t>Combined Total</t>
  </si>
  <si>
    <t>Dominant Pattern</t>
  </si>
  <si>
    <t>SECTION 2  ·  Your Top Three Injunctions Explained</t>
  </si>
  <si>
    <t>Explanations are drawn automatically from your three highest-scoring injunctions and will update whenever your scores change.</t>
  </si>
  <si>
    <t>SECTION 3  ·  Your Personalised Action Plan</t>
  </si>
  <si>
    <t>Six tailored exercises for each of your top three injunctions. Options 5 and 6 (marked 🧠 Neuroscience) are grounded in neuroscience research. All content updates automatically when your scores change.</t>
  </si>
  <si>
    <t>Option 1</t>
  </si>
  <si>
    <t>Option 2</t>
  </si>
  <si>
    <t>Option 3</t>
  </si>
  <si>
    <t>Option 4</t>
  </si>
  <si>
    <t>🧠 Option 5 (Neuroscience)</t>
  </si>
  <si>
    <t>🧠 Option 6 (Neuroscience)</t>
  </si>
  <si>
    <t>Don't Exist</t>
  </si>
  <si>
    <t>Don't Be You</t>
  </si>
  <si>
    <t>Don't Be a Child</t>
  </si>
  <si>
    <t>Don't Grow Up</t>
  </si>
  <si>
    <t>Don't Succeed</t>
  </si>
  <si>
    <t>Don't Be Important</t>
  </si>
  <si>
    <t>Don't Belong</t>
  </si>
  <si>
    <t>Don't Be Close</t>
  </si>
  <si>
    <t>Don't Be Well</t>
  </si>
  <si>
    <t>Don't Think</t>
  </si>
  <si>
    <t>Don't Feel</t>
  </si>
  <si>
    <t>Don't Be Sane</t>
  </si>
  <si>
    <t>Don't</t>
  </si>
  <si>
    <t>Don't Trust</t>
  </si>
  <si>
    <t>Don't Relax</t>
  </si>
  <si>
    <t>Don't Feel Successful</t>
  </si>
  <si>
    <t>Dejected</t>
  </si>
  <si>
    <t>This injunction whispers that you don’t have the right to take up space — that the world would be fine, maybe even better, without you in it. It often began as an early, unspoken message that your presence was a burden. You are here, and you matter. That is not something you need to earn.</t>
  </si>
  <si>
    <t>Defiant</t>
  </si>
  <si>
    <t>This injunction says that who you truly are isn’t acceptable — so you’ve learnt to shape-shift, perform, or rebel just to feel real. The defiant pattern looks like constantly redefining yourself to stay one step ahead of others’ expectations. The invitation is to find out who you actually are beneath the performance.</t>
  </si>
  <si>
    <t>You grew up too fast, or were never allowed to be young and carefree. The defiant response swings between over-responsibility and sudden rebellious impulsiveness. Learning to play, rest, and receive care without guilt is the gentle work ahead of you.</t>
  </si>
  <si>
    <t>This injunction keeps you oscillating between dependency and fierce counter-dependency — either clinging to others for direction or fiercely proving you need no one. True maturity isn’t about needing nobody; it’s about knowing when to stand alone and when to lean in.</t>
  </si>
  <si>
    <t>Success feels either forbidden or never quite enough. The defiant expression drives relentless overachievement — always striving, never arriving. You are allowed to succeed, to rest in that success, and to let it feel genuinely good.</t>
  </si>
  <si>
    <t>You’ve been taught, subtly or not, to shrink — to put yourself last, downplay your wins, and feel uncomfortable being seen. Your needs, your contributions, and your presence are genuinely important. Owning that isn’t arrogance; it’s self-respect.</t>
  </si>
  <si>
    <t>No matter how welcoming the room, you feel like an outsider looking in. This injunction creates a quiet, persistent ache of otherness. The truth is that belonging begins with allowing yourself to be known — and you are more knowable, and more welcome, than this old belief suggests.</t>
  </si>
  <si>
    <t>Early experiences taught you that closeness leads to hurt, so you may swing between intense attachment and sudden withdrawal. The defiant pattern keeps others at arm’s length precisely when you most want connection. Intimacy is learnable — one small act of vulnerability at a time.</t>
  </si>
  <si>
    <t>The defiant face of this injunction is a fierce refusal to acknowledge need — pushing through illness and exhaustion as proof of strength. Genuine wellness isn’t weakness. Listening to your body and asking for support is one of the most courageous things you can do.</t>
  </si>
  <si>
    <t>You’ve learnt to distrust your own mind — deferring to others, avoiding strong opinions, and second-guessing your own judgement. Your thinking is valid. Your perspective matters. Trusting yourself to think clearly is a skill you can rebuild.</t>
  </si>
  <si>
    <t>Emotions were perhaps unsafe, unwelcome, or simply unexplained in your early world. So you learnt to intellectualise, suppress, or disconnect from them. Your feelings are messengers, not threats. Learning to name and welcome them opens a richer, steadier way of living.</t>
  </si>
  <si>
    <t>This injunction leaves you quietly questioning your own grip on reality — feeling detached, chaotic, or unreliable in your own perceptions. These experiences are real responses to real pressures. You are not broken; you are someone who learnt to survive a confusing world.</t>
  </si>
  <si>
    <t>This injunction freezes initiative at its source — making it difficult to start, to choose, or to act from your own will. You may wait for permission that never comes, or act recklessly just to feel alive. Your desires and ideas are worth acting on. Start small. Start now.</t>
  </si>
  <si>
    <t>The world taught you, early on, that people cannot be relied upon. Now hypervigilance keeps you safe but also lonely. Trust doesn’t mean naïvety — it means allowing evidence of safety to actually register, one relationship at a time.</t>
  </si>
  <si>
    <t>Stillness feels threatening — so you fill every gap with busyness, noise, or stimulation. The nervous system locked into this pattern mistakes calm for danger. Rest is not laziness or vulnerability. It is the foundation of everything you want to do and be.</t>
  </si>
  <si>
    <t>No achievement lands. Goals are reached, then immediately replaced or dismissed. The goalpost keeps moving so that satisfaction is structurally impossible. You have already succeeded in ways that deserve to be felt and celebrated. Pause. Let it in.</t>
  </si>
  <si>
    <t>Write a short daily ‘presence note’ — one concrete way you contributed or mattered today, however small.</t>
  </si>
  <si>
    <t>Tell a trusted person one true thing about yourself each week. Practise being witnessed.</t>
  </si>
  <si>
    <t>Explore your earliest memories of feeling unwanted or in the way with a therapist or in a journal. Name the source.</t>
  </si>
  <si>
    <t>Each morning, say aloud: ‘I have the right to be here.’ Notice your body’s response and stay with it.</t>
  </si>
  <si>
    <t>Bilateral stimulation (alternately tapping both knees) whilst repeating a self-worth affirmation activates bilateral brain processing, helping weaken negative self-beliefs stored in the limbic system — the same mechanism used in EMDR therapy.</t>
  </si>
  <si>
    <t>Hum for 60 seconds daily. Humming stimulates the vagus nerve, shifting the nervous system from threat-response to safety — a state neurologically incompatible with the ‘I shouldn’t exist’ pattern.</t>
  </si>
  <si>
    <t>Keep a ‘real self’ journal. Write about your actual opinions, tastes, and reactions without editing for an audience.</t>
  </si>
  <si>
    <t>Practise one small act of authentic expression daily — even just wearing what you truly like without justification.</t>
  </si>
  <si>
    <t>Notice moments when you shape-shift. Pause and ask: ‘What would I say or do if no one’s approval were at stake?’</t>
  </si>
  <si>
    <t>Explore with a therapist where the message ‘who you are isn’t acceptable’ first originated.</t>
  </si>
  <si>
    <t>Spend 10 minutes daily asking ‘What do I actually think about this?’ without consulting others. This deliberately engages the default mode network (DMN) — the brain’s self-referential hub — strengthening authentic self-concept over time.</t>
  </si>
  <si>
    <t>Use coherent breathing (5 seconds in, 5 seconds out) before social situations. Research shows this pattern reduces amygdala reactivity, making it neurologically safer to be yourself in the presence of others.</t>
  </si>
  <si>
    <t>Schedule unstructured play time weekly — something with no purpose, no productivity, and no audience.</t>
  </si>
  <si>
    <t>Practise receiving help or comfort from someone safe. Notice the urge to refuse and gently override it.</t>
  </si>
  <si>
    <t>Notice when you take on responsibility that isn’t yours. Practise saying: ‘That’s not mine to carry.’</t>
  </si>
  <si>
    <t>Explore what rest and play looked like (or didn’t) in your childhood with a therapist.</t>
  </si>
  <si>
    <t>Try something new and slightly silly each week — a craft, a game, dancing. Novelty releases dopamine, neurologically reinforcing that playfulness is pleasurable and safe, rebuilding the reward circuits for rest.</t>
  </si>
  <si>
    <t>Practise progressive muscle relaxation daily — systematically tensing and releasing muscle groups. This downregulates the HPA stress axis, reducing the chronic somatic tension that over-responsibility creates in the body.</t>
  </si>
  <si>
    <t>Identify one area of life where you could take full ownership this week. Do it without seeking approval or telling anyone.</t>
  </si>
  <si>
    <t>Practise accepting help graciously — receiving without feeling diminished or obligated.</t>
  </si>
  <si>
    <t>Journal: ‘Where in my life am I either clinging or fiercely proving I need no one?’</t>
  </si>
  <si>
    <t>Explore the early message that growing up meant losing love or safety, ideally with a therapist.</t>
  </si>
  <si>
    <t>Strengthen autonomous decision-making through values-based journalling: write daily about one decision you made from your own values rather than others’ approval. This thickens the prefrontal-limbic circuits associated with healthy self-direction.</t>
  </si>
  <si>
    <t>Practise interoceptive awareness meditation (3 minutes focusing on internal body sensations). This activates the insula — the brain region central to self-awareness and independence of judgement.</t>
  </si>
  <si>
    <t>After each achievement, pause and write down three things that genuinely went well. Sit with the feeling for two minutes before moving on.</t>
  </si>
  <si>
    <t>Notice the moment you begin to undermine your own progress. Ask: ‘What am I afraid will happen if this succeeds?’</t>
  </si>
  <si>
    <t>Set a ‘good enough’ standard for one project this week and deliberately stop there.</t>
  </si>
  <si>
    <t>Explore with a therapist who in your early life was threatened by or dismissive of your success.</t>
  </si>
  <si>
    <t>Practise savouring: after completing a goal, spend 5 minutes recalling the experience in vivid detail. Savouring activates the nucleus accumbens and consolidates positive memory, countering the brain’s negativity bias that makes success feel hollow.</t>
  </si>
  <si>
    <t>Use gamma brainwave entrainment audio (40 Hz binaural beats) for 20 minutes after an achievement. Research from MIT links 40 Hz oscillations to enhanced cognitive integration, helping the brain fully internalise success rather than immediately discarding it.</t>
  </si>
  <si>
    <t>Practise receiving a compliment by simply saying ‘thank you’ and letting it land, without deflecting or minimising.</t>
  </si>
  <si>
    <t>Name one need you have each day and communicate it to another person.</t>
  </si>
  <si>
    <t>Notice when you put yourself last. Ask: ‘What would I advise a friend to do in this situation?’</t>
  </si>
  <si>
    <t>Explore with a therapist the early messages around visibility and self-erasure.</t>
  </si>
  <si>
    <t>Use the self-compassion break (Kristin Neff’s protocol): place a hand on your heart and say ‘This matters. I matter.’ Research shows this activates the brain’s caregiving system via oxytocin and opioid pathways, reducing self-critical amygdala responses.</t>
  </si>
  <si>
    <t>Stand in an expansive posture for 2 minutes daily. Research in social neuroscience links expansive postures to shifts in testosterone and cortisol balance, neurologically reducing shame and increasing the felt sense of self-worth.</t>
  </si>
  <si>
    <t>Share one true thing about yourself with someone in your life this week — something they don’t know.</t>
  </si>
  <si>
    <t>Attend one group activity with curiosity rather than self-evaluation. Notice what feels welcoming.</t>
  </si>
  <si>
    <t>Write about your earliest memory of feeling like an outsider. What was the context? Who was there?</t>
  </si>
  <si>
    <t>Explore with a therapist where the core belief ‘I am fundamentally different and unwelcome’ originated.</t>
  </si>
  <si>
    <t>Engage in any rhythmic shared activity (walking in step, singing together, group exercise). Neuroscience shows interpersonal synchrony releases oxytocin and increases the felt sense of belonging via the brain’s social affiliation circuits.</t>
  </si>
  <si>
    <t>Use perspective-taking meditation: visualise someone who clearly belongs somewhere, and imagine feeling what they feel. Research suggests this activates mirror neuron and mentalising networks, increasing social approach motivation.</t>
  </si>
  <si>
    <t>Identify one safe person in your life. Share one slightly more personal thing with them this week.</t>
  </si>
  <si>
    <t>Notice when you pull away just as connection deepens. Pause and ask: ‘Is this actually unsafe, or is it just familiar?’</t>
  </si>
  <si>
    <t>Practise staying present in conversations instead of internally monitoring for threat.</t>
  </si>
  <si>
    <t>Explore attachment history and the origins of the approach-avoidance pattern with a therapist.</t>
  </si>
  <si>
    <t>Consciously regulate your nervous system alongside another person (synchronised breathing, gentle mutual touch if appropriate). Neuroscience shows co-regulation activates the parasympathetic system and the social engagement system (ventral vagal complex), making closeness neurologically safe.</t>
  </si>
  <si>
    <t>Practise ‘safe base’ visualisation daily: vividly imagine a deeply safe, caring connection for 5 minutes. Neuroimaging research shows this activates the same attachment circuitry as real experience, gradually updating internal working models of relationships.</t>
  </si>
  <si>
    <t>Try stopping one activity today when you feel tired, before you hit the wall. Notice what arises.</t>
  </si>
  <si>
    <t>Practise asking for help in one small, concrete way this week.</t>
  </si>
  <si>
    <t>Keep a brief body check-in log: three times a day, note your energy and tension levels honestly.</t>
  </si>
  <si>
    <t>Explore with a therapist where ‘needing care’ became equated with weakness or danger.</t>
  </si>
  <si>
    <t>Slow exhalation breath work (longer out-breath than in-breath, e.g. 4 counts in, 8 counts out) directly activates the vagus nerve, shifting the autonomic nervous system from sympathetic overdrive — the push-through state — to parasympathetic rest and repair.</t>
  </si>
  <si>
    <t>Use body-scan meditation daily (10 minutes). Research shows consistent practice increases interoceptive accuracy — the brain’s ability to read internal body signals — which is neurologically impaired in those who chronically override physical need.</t>
  </si>
  <si>
    <t>Keep an ‘I decided’ log: note one decision you made from your own thinking each day, without seeking validation.</t>
  </si>
  <si>
    <t>When self-doubt arises, ask: ‘What evidence do I actually have for and against this thought?’</t>
  </si>
  <si>
    <t>Practise stating your opinion clearly in one low-stakes conversation per day.</t>
  </si>
  <si>
    <t>Explore with a therapist the early context in which your thinking was dismissed or punished.</t>
  </si>
  <si>
    <t>Spend 5 minutes each evening reviewing one decision you made and evaluating it neutrally. This metacognitive practice strengthens the dorsolateral prefrontal cortex — the brain’s hub for independent reasoning and confidence in one’s own judgement.</t>
  </si>
  <si>
    <t>When the thought ‘I can’t trust my own mind’ arises, say aloud: ‘I notice I’m having the thought that I can’t trust my mind.’ This cognitive defusion technique reduces amygdala reactivity and increases prefrontal regulatory control, as shown in Acceptance and Commitment Therapy neuroscience research.</t>
  </si>
  <si>
    <t>Practise naming emotions in real time: ‘I notice I feel…’ three times a day, even if you can only say ‘something’.</t>
  </si>
  <si>
    <t>Keep a feelings log: at the end of each day, note what emotions arose and what triggered them.</t>
  </si>
  <si>
    <t>Allow yourself to stay with an uncomfortable feeling for 90 seconds without problem-solving. Notice it passes.</t>
  </si>
  <si>
    <t>Explore with a therapist why emotions became unsafe or unwelcome in your early environment.</t>
  </si>
  <si>
    <t>When you feel an emotion, say its name aloud. This affect labelling technique — ‘name it to tame it’ — reduces amygdala reactivity and increases prefrontal regulatory engagement, literally calming the emotional brain (Lieberman, UCLA).</t>
  </si>
  <si>
    <t>Gently locate a feeling in your body, describe its texture and movement without interpretation, and follow it with curiosity. This somatic tracking practice (from EMDR and Somatic Experiencing) builds bottom-up interoceptive pathways, resolving emotional disconnect at a neurological level.</t>
  </si>
  <si>
    <t>When you feel detached or chaotic, name it: ‘I am experiencing dissociation right now. I am safe.’</t>
  </si>
  <si>
    <t>Ground yourself using the 5-4-3-2-1 technique: name 5 things you see, 4 you can hear, 3 you can touch, 2 you smell, 1 you taste.</t>
  </si>
  <si>
    <t>Keep a reality-check journal: note moments when your perceptions felt unreliable and what was actually happening.</t>
  </si>
  <si>
    <t>Work with a trauma-informed therapist to understand the origins of dissociation and reality confusion.</t>
  </si>
  <si>
    <t>Alternately tap your left and right knees slowly whilst naming your present sensory environment. This bilateral grounding technique activates bilateral hemispheric processing, reducing dissociative fragmentation — the same mechanism as EMDR.</t>
  </si>
  <si>
    <t>Place your hand on your chest and focus on your heartbeat for 3 minutes daily. Research shows this interoceptive focus reduces depersonalisation symptoms by strengthening insula activation, which anchors the subjective sense of self in the body.</t>
  </si>
  <si>
    <t>Choose one small action today that comes entirely from your own desire, with no external prompt or permission.</t>
  </si>
  <si>
    <t>Keep an ‘I chose this’ journal: note one self-initiated action per day, however minor.</t>
  </si>
  <si>
    <t>When you feel frozen, ask: ‘What is the smallest possible step I could take right now?’</t>
  </si>
  <si>
    <t>Explore with a therapist the early context in which your initiative was shut down or punished.</t>
  </si>
  <si>
    <t>Write ‘When [situation], I will [specific action]’ for one goal each week. Research shows that implementation intentions activate the prefrontal cortex’s planning circuits in advance, dramatically increasing follow-through on self-directed action.</t>
  </si>
  <si>
    <t>Before taking a self-directed action, stand tall, take a deep breath, and say ‘I choose this’ aloud. Research in embodied cognition shows that posture directly influences prefrontal activation and approach motivation.</t>
  </si>
  <si>
    <t>Notice when someone proves trustworthy. Write it down. Deliberately build an evidence log of safety.</t>
  </si>
  <si>
    <t>Practise letting one safe person help you with one small thing without testing or sabotaging.</t>
  </si>
  <si>
    <t>When the urge to push someone away arises, pause and ask: ‘Is there actual evidence of threat right now?’</t>
  </si>
  <si>
    <t>Explore with a therapist the specific relational injuries that taught you the world is unsafe.</t>
  </si>
  <si>
    <t>Daily physical warmth — a warm shower, holding a warm drink, hugging yourself — has been shown in neuroscience research to activate the brain’s oxytocin system, reducing baseline social threat vigilance and making trust neurologically more accessible.</t>
  </si>
  <si>
    <t>For 5 minutes daily, vividly recall a moment of genuine, trustworthy connection (even brief or from childhood). Neuroimaging shows this activates the prefrontal-oxytocin system and begins updating the amygdala’s hypervigilant threat templates.</t>
  </si>
  <si>
    <t>Build one deliberate 10-minute stillness practice into your day. Sit without a screen, task, or goal.</t>
  </si>
  <si>
    <t>Notice what you reach for the moment stillness arrives. Pause for 30 seconds before reaching for it.</t>
  </si>
  <si>
    <t>Practise progressive muscle relaxation before sleep: tense and release each muscle group from feet to face.</t>
  </si>
  <si>
    <t>Explore with a therapist why stillness feels threatening and where that pattern began.</t>
  </si>
  <si>
    <t>The physiological sigh — two quick inhales through the nose followed by a long, slow exhale — is the fastest known way to downregulate the sympathetic nervous system and reduce physiological arousal, making rest neurologically accessible (Huberman Lab research).</t>
  </si>
  <si>
    <t>Use theta-wave music (4–8 Hz binaural beats) for 15 minutes of deliberate rest. Research links theta oscillations to deep relaxation and neural consolidation, providing the nervous system with an evidence-based ‘permission structure’ to rest without threat.</t>
  </si>
  <si>
    <t>After reaching any goal, no matter how small, write: ‘I did this. It counts.’ Keep a running success archive.</t>
  </si>
  <si>
    <t>Set a deliberate pause between completing one goal and starting the next — even 24 hours.</t>
  </si>
  <si>
    <t>Notice when you devalue an achievement and ask: ‘Would I tell a friend their success doesn’t count?’</t>
  </si>
  <si>
    <t>Explore with a therapist where the internal goalpost began moving and who first dismissed your achievements.</t>
  </si>
  <si>
    <t>Spend 5 minutes revisiting a genuine past success in vivid sensory detail. Research shows that reactivating and elaborating on positive memories updates their emotional valence in the hippocampus, making success feel more real and durable over time.</t>
  </si>
  <si>
    <t>Each evening, write three specific things that went well and why. UCLA research shows consistent gratitude practice measurably increases medial prefrontal cortex activation, shifting the brain’s default weighting from inadequacy toward positive appraisal.</t>
  </si>
  <si>
    <t>I choose my life style &amp; identity to be the opposite of what my parents wanted, just to prove they don't own me</t>
  </si>
  <si>
    <t>It's ok to be exhausted or neglect of my body. It's a badge of honour to prove nobody can force me to care for myself."</t>
  </si>
  <si>
    <t>I dismiss health concerns because admitting vulnerability feels like giving in to those who failed to protect me.</t>
  </si>
  <si>
    <t>I force myself to argue over even minor facts so that I have to think about the real emotional problem</t>
  </si>
  <si>
    <t>I tend to overcomplicate simple decisions with over-thinking even if I get nothing done.</t>
  </si>
  <si>
    <t>When a situation calls for deep reflection, I hyper-analyse details rather than have to think about what I am feeling.</t>
  </si>
  <si>
    <t>I maintain an artificial, hyper-logical mask because I am afraid that without it, my mind will completely unravel."</t>
  </si>
  <si>
    <t>I do act erratic, eccentric, or unpredictable just to keep people at a distance and under my control.</t>
  </si>
  <si>
    <t>I choose to be cold and detached under stress to prove to everyone that I am definitely not the 'crazy' one in my family.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</si>
</sst>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x14ac:knownFonts="1">
    <font>
      <sz val="11"/>
      <color theme="1"/>
      <name val="Calibri"/>
      <family val="2"/>
      <charset val="1"/>
    </font>
    <font>
      <sz val="14"/>
      <color theme="1"/>
      <name val="Calibri"/>
      <family val="2"/>
      <charset val="1"/>
    </font>
    <font>
      <b/>
      <sz val="14"/>
      <color rgb="FFFFFFFF"/>
      <name val="Arial"/>
      <charset val="1"/>
    </font>
    <font>
      <i/>
      <sz val="14"/>
      <color rgb="FFFFFFFF"/>
      <name val="Arial"/>
      <charset val="1"/>
    </font>
    <font>
      <sz val="14"/>
      <color rgb="FF000000"/>
      <name val="Arial"/>
      <charset val="1"/>
    </font>
    <font>
      <sz val="14"/>
      <color theme="1"/>
      <name val="Arial"/>
      <charset val="1"/>
    </font>
    <font>
      <sz val="16"/>
      <color theme="1"/>
      <name val="Calibri"/>
      <family val="2"/>
      <charset val="1"/>
    </font>
    <font>
      <b/>
      <sz val="14"/>
      <color rgb="FF4A3FB5"/>
      <name val="Arial"/>
      <charset val="1"/>
    </font>
    <font>
      <sz val="14"/>
      <color rgb="FF444441"/>
      <name val="Arial"/>
      <charset val="1"/>
    </font>
    <font>
      <b/>
      <sz val="14"/>
      <color rgb="FF185FA5"/>
      <name val="Arial"/>
      <charset val="1"/>
    </font>
    <font>
      <sz val="14"/>
      <color rgb="FF0F6E56"/>
      <name val="Arial"/>
      <family val="2"/>
      <charset val="1"/>
    </font>
    <font>
      <b/>
      <sz val="14"/>
      <color rgb="FF993C1D"/>
      <name val="Arial"/>
      <charset val="1"/>
    </font>
    <font>
      <i/>
      <sz val="14"/>
      <color rgb="FF888780"/>
      <name val="Arial"/>
      <charset val="1"/>
    </font>
    <font>
      <b/>
      <sz val="14"/>
      <color rgb="FF0F6E56"/>
      <name val="Arial"/>
      <charset val="1"/>
    </font>
    <font>
      <b/>
      <sz val="12"/>
      <color rgb="FFFFFFFF"/>
      <name val="Arial"/>
      <family val="2"/>
      <charset val="1"/>
    </font>
    <font>
      <i/>
      <sz val="12"/>
      <color rgb="FF0F6E56"/>
      <name val="Arial"/>
      <family val="2"/>
      <charset val="1"/>
    </font>
    <font>
      <b/>
      <sz val="12"/>
      <color rgb="FF1D9E75"/>
      <name val="Arial"/>
      <family val="2"/>
      <charset val="1"/>
    </font>
    <font>
      <sz val="12"/>
      <color rgb="FF444441"/>
      <name val="Arial"/>
      <family val="2"/>
      <charset val="1"/>
    </font>
    <font>
      <b/>
      <sz val="14"/>
      <color rgb="FF3B6D11"/>
      <name val="Arial"/>
      <charset val="1"/>
    </font>
    <font>
      <b/>
      <sz val="14"/>
      <color rgb="FF854F0B"/>
      <name val="Arial"/>
      <charset val="1"/>
    </font>
    <font>
      <i/>
      <sz val="14"/>
      <color rgb="FF0F6E56"/>
      <name val="Arial"/>
      <charset val="1"/>
    </font>
    <font>
      <b/>
      <sz val="14"/>
      <color rgb="FF1D9E75"/>
      <name val="Arial"/>
      <charset val="1"/>
    </font>
    <font>
      <b/>
      <sz val="14"/>
      <color rgb="FF993556"/>
      <name val="Arial"/>
      <charset val="1"/>
    </font>
    <font>
      <sz val="14"/>
      <color rgb="FF3B6D11"/>
      <name val="Arial"/>
      <charset val="1"/>
    </font>
    <font>
      <sz val="14"/>
      <color rgb="FF3B6D11"/>
      <name val="Arial"/>
      <family val="2"/>
      <charset val="1"/>
    </font>
    <font>
      <b/>
      <sz val="16"/>
      <color rgb="FFFFFFFF"/>
      <name val="Aptos"/>
      <family val="2"/>
    </font>
    <font>
      <sz val="11"/>
      <color theme="1"/>
      <name val="Aptos"/>
      <family val="2"/>
    </font>
    <font>
      <sz val="8"/>
      <color rgb="FFCCCCCC"/>
      <name val="Aptos"/>
      <family val="2"/>
    </font>
    <font>
      <b/>
      <sz val="14"/>
      <color rgb="FFFFFFFF"/>
      <name val="Aptos"/>
      <family val="2"/>
    </font>
    <font>
      <sz val="14"/>
      <color theme="1"/>
      <name val="Aptos"/>
      <family val="2"/>
    </font>
    <font>
      <i/>
      <sz val="14"/>
      <color rgb="FF000000"/>
      <name val="Aptos"/>
      <family val="2"/>
    </font>
    <font>
      <b/>
      <sz val="14"/>
      <color rgb="FFFF0000"/>
      <name val="Aptos"/>
      <family val="2"/>
    </font>
    <font>
      <sz val="14"/>
      <color rgb="FF000000"/>
      <name val="Aptos"/>
      <family val="2"/>
    </font>
    <font>
      <b/>
      <sz val="14"/>
      <color rgb="FF000000"/>
      <name val="Aptos"/>
      <family val="2"/>
    </font>
    <font>
      <sz val="14"/>
      <color rgb="FF000000"/>
      <name val="Arial"/>
      <family val="2"/>
    </font>
  </fonts>
  <fills count="28">
    <fill>
      <patternFill patternType="none"/>
    </fill>
    <fill>
      <patternFill patternType="gray125"/>
    </fill>
    <fill>
      <patternFill patternType="solid">
        <fgColor rgb="FF4A3FB5"/>
        <bgColor rgb="FF2E4057"/>
      </patternFill>
    </fill>
    <fill>
      <patternFill patternType="solid">
        <fgColor rgb="FF7F77DD"/>
        <bgColor rgb="FF888780"/>
      </patternFill>
    </fill>
    <fill>
      <patternFill patternType="solid">
        <fgColor rgb="FFEEEDFE"/>
        <bgColor rgb="FFEDE7F6"/>
      </patternFill>
    </fill>
    <fill>
      <patternFill patternType="solid">
        <fgColor rgb="FFF1EFE8"/>
        <bgColor rgb="FFF2F2F2"/>
      </patternFill>
    </fill>
    <fill>
      <patternFill patternType="solid">
        <fgColor rgb="FF185FA5"/>
        <bgColor rgb="FF0F6E56"/>
      </patternFill>
    </fill>
    <fill>
      <patternFill patternType="solid">
        <fgColor rgb="FFE6F1FB"/>
        <bgColor rgb="FFEEEDFE"/>
      </patternFill>
    </fill>
    <fill>
      <patternFill patternType="solid">
        <fgColor rgb="FF0F6E56"/>
        <bgColor rgb="FF008080"/>
      </patternFill>
    </fill>
    <fill>
      <patternFill patternType="solid">
        <fgColor rgb="FFE1F5EE"/>
        <bgColor rgb="FFE6F1FB"/>
      </patternFill>
    </fill>
    <fill>
      <patternFill patternType="solid">
        <fgColor rgb="FF993C1D"/>
        <bgColor rgb="FF854F0B"/>
      </patternFill>
    </fill>
    <fill>
      <patternFill patternType="solid">
        <fgColor rgb="FFFAECE7"/>
        <bgColor rgb="FFFBEAF0"/>
      </patternFill>
    </fill>
    <fill>
      <patternFill patternType="solid">
        <fgColor rgb="FFFFFFFF"/>
        <bgColor rgb="FFF2F2F2"/>
      </patternFill>
    </fill>
    <fill>
      <patternFill patternType="solid">
        <fgColor rgb="FF3B6D11"/>
        <bgColor rgb="FF0F6E56"/>
      </patternFill>
    </fill>
    <fill>
      <patternFill patternType="solid">
        <fgColor rgb="FFEAF3DE"/>
        <bgColor rgb="FFE2EFDA"/>
      </patternFill>
    </fill>
    <fill>
      <patternFill patternType="solid">
        <fgColor rgb="FF854F0B"/>
        <bgColor rgb="FF993C1D"/>
      </patternFill>
    </fill>
    <fill>
      <patternFill patternType="solid">
        <fgColor rgb="FFFAEEDA"/>
        <bgColor rgb="FFFAECE7"/>
      </patternFill>
    </fill>
    <fill>
      <patternFill patternType="solid">
        <fgColor rgb="FF993556"/>
        <bgColor rgb="FF993366"/>
      </patternFill>
    </fill>
    <fill>
      <patternFill patternType="solid">
        <fgColor rgb="FFFBEAF0"/>
        <bgColor rgb="FFFAECE7"/>
      </patternFill>
    </fill>
    <fill>
      <patternFill patternType="solid">
        <fgColor rgb="FF1F3864"/>
        <bgColor rgb="FF2E4057"/>
      </patternFill>
    </fill>
    <fill>
      <patternFill patternType="solid">
        <fgColor rgb="FFD9E2F3"/>
        <bgColor rgb="FFD5E8D4"/>
      </patternFill>
    </fill>
    <fill>
      <patternFill patternType="solid">
        <fgColor rgb="FFF2F2F2"/>
        <bgColor rgb="FFF1EFE8"/>
      </patternFill>
    </fill>
    <fill>
      <patternFill patternType="solid">
        <fgColor rgb="FF2E4057"/>
        <bgColor rgb="FF1F3864"/>
      </patternFill>
    </fill>
    <fill>
      <patternFill patternType="solid">
        <fgColor rgb="FFD6D6D6"/>
        <bgColor rgb="FFD0CFC8"/>
      </patternFill>
    </fill>
    <fill>
      <patternFill patternType="solid">
        <fgColor rgb="FFFFF2CC"/>
        <bgColor rgb="FFFAEEDA"/>
      </patternFill>
    </fill>
    <fill>
      <patternFill patternType="solid">
        <fgColor rgb="FFE2EFDA"/>
        <bgColor rgb="FFEAF3DE"/>
      </patternFill>
    </fill>
    <fill>
      <patternFill patternType="solid">
        <fgColor rgb="FFEDE7F6"/>
        <bgColor rgb="FFEEEDFE"/>
      </patternFill>
    </fill>
    <fill>
      <patternFill patternType="solid">
        <fgColor rgb="FFD5E8D4"/>
        <bgColor rgb="FFE2EFDA"/>
      </patternFill>
    </fill>
  </fills>
  <borders count="6">
    <border>
      <left/>
      <right/>
      <top/>
      <bottom/>
      <diagonal/>
    </border>
    <border>
      <left style="thin">
        <color rgb="FFD0CFC8"/>
      </left>
      <right style="thin">
        <color rgb="FFD0CFC8"/>
      </right>
      <top style="thin">
        <color rgb="FFD0CFC8"/>
      </top>
      <bottom style="thin">
        <color rgb="FFD0CFC8"/>
      </bottom>
      <diagonal/>
    </border>
    <border>
      <left style="medium">
        <color rgb="FF888780"/>
      </left>
      <right style="medium">
        <color rgb="FF888780"/>
      </right>
      <top style="medium">
        <color rgb="FF888780"/>
      </top>
      <bottom style="medium">
        <color rgb="FF888780"/>
      </bottom>
      <diagonal/>
    </border>
    <border>
      <left style="thin">
        <color rgb="FFB0B0B0"/>
      </left>
      <right style="thin">
        <color rgb="FFB0B0B0"/>
      </right>
      <top style="thin">
        <color rgb="FFB0B0B0"/>
      </top>
      <bottom style="thin">
        <color rgb="FFB0B0B0"/>
      </bottom>
      <diagonal/>
    </border>
    <border>
      <left style="medium">
        <color rgb="FFFF0000"/>
      </left>
      <right style="medium">
        <color rgb="FFFF0000"/>
      </right>
      <top style="medium">
        <color rgb="FFFF0000"/>
      </top>
      <bottom style="medium">
        <color rgb="FFFF0000"/>
      </bottom>
      <diagonal/>
    </border>
    <border>
      <left style="thin">
        <color rgb="FFB0B0B0"/>
      </left>
      <right/>
      <top style="thin">
        <color rgb="FFB0B0B0"/>
      </top>
      <bottom style="thin">
        <color rgb="FFB0B0B0"/>
      </bottom>
      <diagonal/>
    </border>
  </borders>
  <cellStyleXfs count="1">
    <xf numFmtId="0" fontId="0" fillId="0" borderId="0"/>
  </cellStyleXfs>
  <cellXfs count="108">
    <xf numFmtId="0" fontId="0" fillId="0" borderId="0" xfId="0"/>
    <xf numFmtId="0" fontId="8" fillId="4" borderId="0" xfId="0" applyFont="1" applyFill="1" applyAlignment="1">
      <alignment horizontal="left" vertical="center" wrapText="1"/>
    </xf>
    <xf numFmtId="0" fontId="3" fillId="3" borderId="0" xfId="0" applyFont="1" applyFill="1" applyAlignment="1">
      <alignment horizontal="center" vertical="center" wrapText="1"/>
    </xf>
    <xf numFmtId="0" fontId="2" fillId="2" borderId="0" xfId="0" applyFont="1" applyFill="1" applyAlignment="1">
      <alignment horizontal="center" vertical="center" wrapText="1"/>
    </xf>
    <xf numFmtId="0" fontId="8" fillId="9" borderId="0" xfId="0" applyFont="1" applyFill="1" applyAlignment="1">
      <alignment horizontal="center" vertical="center" wrapText="1"/>
    </xf>
    <xf numFmtId="0" fontId="21" fillId="9" borderId="0" xfId="0" applyFont="1" applyFill="1" applyAlignment="1">
      <alignment horizontal="center" vertical="center" wrapText="1"/>
    </xf>
    <xf numFmtId="0" fontId="20" fillId="9" borderId="0" xfId="0" applyFont="1" applyFill="1" applyAlignment="1">
      <alignment horizontal="center" vertical="center" wrapText="1"/>
    </xf>
    <xf numFmtId="0" fontId="2" fillId="8" borderId="0" xfId="0" applyFont="1" applyFill="1" applyAlignment="1">
      <alignment horizontal="center" vertical="center" wrapText="1"/>
    </xf>
    <xf numFmtId="0" fontId="4" fillId="8" borderId="0" xfId="0" applyFont="1" applyFill="1" applyAlignment="1">
      <alignment horizontal="left" vertical="center" wrapText="1"/>
    </xf>
    <xf numFmtId="0" fontId="2" fillId="15" borderId="0" xfId="0" applyFont="1" applyFill="1" applyAlignment="1">
      <alignment horizontal="left" vertical="center" wrapText="1"/>
    </xf>
    <xf numFmtId="0" fontId="2" fillId="13" borderId="0" xfId="0" applyFont="1" applyFill="1" applyAlignment="1">
      <alignment horizontal="left" vertical="center" wrapText="1"/>
    </xf>
    <xf numFmtId="0" fontId="4" fillId="5" borderId="0" xfId="0" applyFont="1" applyFill="1" applyAlignment="1">
      <alignment horizontal="left" vertical="center" wrapText="1"/>
    </xf>
    <xf numFmtId="0" fontId="3" fillId="3" borderId="0" xfId="0" applyFont="1" applyFill="1" applyAlignment="1">
      <alignment horizontal="left" vertical="center" wrapText="1"/>
    </xf>
    <xf numFmtId="0" fontId="2" fillId="2" borderId="0" xfId="0" applyFont="1" applyFill="1" applyAlignment="1">
      <alignment horizontal="left" vertical="center" wrapText="1"/>
    </xf>
    <xf numFmtId="0" fontId="4" fillId="2" borderId="0" xfId="0" applyFont="1" applyFill="1" applyAlignment="1">
      <alignment horizontal="left" vertical="center" wrapText="1"/>
    </xf>
    <xf numFmtId="0" fontId="1" fillId="0" borderId="0" xfId="0" applyFont="1"/>
    <xf numFmtId="0" fontId="5" fillId="0" borderId="0" xfId="0" applyFont="1"/>
    <xf numFmtId="0" fontId="6" fillId="0" borderId="0" xfId="0" applyFont="1"/>
    <xf numFmtId="0" fontId="7" fillId="4" borderId="0" xfId="0" applyFont="1" applyFill="1" applyAlignment="1">
      <alignment horizontal="center" vertical="center" wrapText="1"/>
    </xf>
    <xf numFmtId="0" fontId="4" fillId="5" borderId="0" xfId="0" applyFont="1" applyFill="1" applyAlignment="1">
      <alignment horizontal="left" vertical="center" wrapText="1"/>
    </xf>
    <xf numFmtId="0" fontId="9" fillId="7" borderId="0" xfId="0" applyFont="1" applyFill="1" applyAlignment="1">
      <alignment horizontal="center" vertical="center" wrapText="1"/>
    </xf>
    <xf numFmtId="0" fontId="5" fillId="4" borderId="0" xfId="0" applyFont="1" applyFill="1"/>
    <xf numFmtId="0" fontId="2" fillId="2" borderId="1" xfId="0" applyFont="1" applyFill="1" applyBorder="1" applyAlignment="1">
      <alignment horizontal="center" vertical="center" wrapText="1"/>
    </xf>
    <xf numFmtId="0" fontId="5" fillId="11" borderId="0" xfId="0" applyFont="1" applyFill="1"/>
    <xf numFmtId="0" fontId="11" fillId="11" borderId="1" xfId="0" applyFont="1" applyFill="1" applyBorder="1" applyAlignment="1">
      <alignment horizontal="center" vertical="center" wrapText="1"/>
    </xf>
    <xf numFmtId="0" fontId="4" fillId="12" borderId="1" xfId="0" applyFont="1" applyFill="1" applyBorder="1" applyAlignment="1">
      <alignment horizontal="left" vertical="center" wrapText="1"/>
    </xf>
    <xf numFmtId="0" fontId="9" fillId="7" borderId="1" xfId="0" applyFont="1" applyFill="1" applyBorder="1" applyAlignment="1">
      <alignment horizontal="center" vertical="center" wrapText="1"/>
    </xf>
    <xf numFmtId="0" fontId="12" fillId="12" borderId="1" xfId="0" applyFont="1" applyFill="1" applyBorder="1" applyAlignment="1">
      <alignment horizontal="center" vertical="center" wrapText="1"/>
    </xf>
    <xf numFmtId="0" fontId="11" fillId="12" borderId="2" xfId="0" applyFont="1" applyFill="1" applyBorder="1" applyAlignment="1">
      <alignment horizontal="center" vertical="center" wrapText="1"/>
    </xf>
    <xf numFmtId="0" fontId="4" fillId="11" borderId="1" xfId="0" applyFont="1" applyFill="1" applyBorder="1" applyAlignment="1">
      <alignment horizontal="left" vertical="center" wrapText="1"/>
    </xf>
    <xf numFmtId="0" fontId="12" fillId="11" borderId="1" xfId="0" applyFont="1" applyFill="1" applyBorder="1" applyAlignment="1">
      <alignment horizontal="center" vertical="center" wrapText="1"/>
    </xf>
    <xf numFmtId="0" fontId="5" fillId="7" borderId="0" xfId="0" applyFont="1" applyFill="1"/>
    <xf numFmtId="0" fontId="9" fillId="12" borderId="2" xfId="0" applyFont="1" applyFill="1" applyBorder="1" applyAlignment="1">
      <alignment horizontal="center" vertical="center" wrapText="1"/>
    </xf>
    <xf numFmtId="0" fontId="4" fillId="7" borderId="1" xfId="0" applyFont="1" applyFill="1" applyBorder="1" applyAlignment="1">
      <alignment horizontal="left" vertical="center" wrapText="1"/>
    </xf>
    <xf numFmtId="0" fontId="12" fillId="7" borderId="1" xfId="0" applyFont="1" applyFill="1" applyBorder="1" applyAlignment="1">
      <alignment horizontal="center" vertical="center" wrapText="1"/>
    </xf>
    <xf numFmtId="0" fontId="5" fillId="9" borderId="0" xfId="0" applyFont="1" applyFill="1"/>
    <xf numFmtId="0" fontId="13" fillId="9" borderId="1" xfId="0" applyFont="1" applyFill="1" applyBorder="1" applyAlignment="1">
      <alignment horizontal="center" vertical="center" wrapText="1"/>
    </xf>
    <xf numFmtId="0" fontId="13" fillId="12" borderId="2" xfId="0" applyFont="1" applyFill="1" applyBorder="1" applyAlignment="1">
      <alignment horizontal="center" vertical="center" wrapText="1"/>
    </xf>
    <xf numFmtId="0" fontId="4" fillId="9" borderId="1" xfId="0" applyFont="1" applyFill="1" applyBorder="1" applyAlignment="1">
      <alignment horizontal="left" vertical="center" wrapText="1"/>
    </xf>
    <xf numFmtId="0" fontId="12" fillId="9" borderId="1" xfId="0" applyFont="1" applyFill="1" applyBorder="1" applyAlignment="1">
      <alignment horizontal="center" vertical="center" wrapText="1"/>
    </xf>
    <xf numFmtId="0" fontId="7" fillId="4" borderId="1" xfId="0" applyFont="1" applyFill="1" applyBorder="1" applyAlignment="1">
      <alignment horizontal="center" vertical="center" wrapText="1"/>
    </xf>
    <xf numFmtId="0" fontId="7" fillId="12" borderId="2" xfId="0" applyFont="1" applyFill="1" applyBorder="1" applyAlignment="1">
      <alignment horizontal="center" vertical="center" wrapText="1"/>
    </xf>
    <xf numFmtId="0" fontId="4" fillId="4" borderId="1" xfId="0" applyFont="1" applyFill="1" applyBorder="1" applyAlignment="1">
      <alignment horizontal="left" vertical="center" wrapText="1"/>
    </xf>
    <xf numFmtId="0" fontId="12" fillId="4" borderId="1" xfId="0" applyFont="1" applyFill="1" applyBorder="1" applyAlignment="1">
      <alignment horizontal="center" vertical="center" wrapText="1"/>
    </xf>
    <xf numFmtId="0" fontId="5" fillId="14" borderId="0" xfId="0" applyFont="1" applyFill="1"/>
    <xf numFmtId="0" fontId="18" fillId="14" borderId="1" xfId="0" applyFont="1" applyFill="1" applyBorder="1" applyAlignment="1">
      <alignment horizontal="center" vertical="center" wrapText="1"/>
    </xf>
    <xf numFmtId="0" fontId="18" fillId="12" borderId="2" xfId="0" applyFont="1" applyFill="1" applyBorder="1" applyAlignment="1">
      <alignment horizontal="center" vertical="center" wrapText="1"/>
    </xf>
    <xf numFmtId="0" fontId="4" fillId="14" borderId="1" xfId="0" applyFont="1" applyFill="1" applyBorder="1" applyAlignment="1">
      <alignment horizontal="left" vertical="center" wrapText="1"/>
    </xf>
    <xf numFmtId="0" fontId="12" fillId="14" borderId="1" xfId="0" applyFont="1" applyFill="1" applyBorder="1" applyAlignment="1">
      <alignment horizontal="center" vertical="center" wrapText="1"/>
    </xf>
    <xf numFmtId="0" fontId="5" fillId="16" borderId="0" xfId="0" applyFont="1" applyFill="1"/>
    <xf numFmtId="0" fontId="19" fillId="16" borderId="1" xfId="0" applyFont="1" applyFill="1" applyBorder="1" applyAlignment="1">
      <alignment horizontal="center" vertical="center" wrapText="1"/>
    </xf>
    <xf numFmtId="0" fontId="19" fillId="12" borderId="2" xfId="0" applyFont="1" applyFill="1" applyBorder="1" applyAlignment="1">
      <alignment horizontal="center" vertical="center" wrapText="1"/>
    </xf>
    <xf numFmtId="0" fontId="4" fillId="16" borderId="1" xfId="0" applyFont="1" applyFill="1" applyBorder="1" applyAlignment="1">
      <alignment horizontal="left" vertical="center" wrapText="1"/>
    </xf>
    <xf numFmtId="0" fontId="12" fillId="16" borderId="1" xfId="0" applyFont="1" applyFill="1" applyBorder="1" applyAlignment="1">
      <alignment horizontal="center" vertical="center" wrapText="1"/>
    </xf>
    <xf numFmtId="0" fontId="5" fillId="18" borderId="0" xfId="0" applyFont="1" applyFill="1"/>
    <xf numFmtId="0" fontId="22" fillId="18" borderId="1" xfId="0" applyFont="1" applyFill="1" applyBorder="1" applyAlignment="1">
      <alignment horizontal="center" vertical="center" wrapText="1"/>
    </xf>
    <xf numFmtId="0" fontId="22" fillId="12" borderId="2" xfId="0" applyFont="1" applyFill="1" applyBorder="1" applyAlignment="1">
      <alignment horizontal="center" vertical="center" wrapText="1"/>
    </xf>
    <xf numFmtId="0" fontId="4" fillId="18" borderId="1" xfId="0" applyFont="1" applyFill="1" applyBorder="1" applyAlignment="1">
      <alignment horizontal="left" vertical="center" wrapText="1"/>
    </xf>
    <xf numFmtId="0" fontId="12" fillId="18" borderId="1" xfId="0" applyFont="1" applyFill="1" applyBorder="1" applyAlignment="1">
      <alignment horizontal="center" vertical="center" wrapText="1"/>
    </xf>
    <xf numFmtId="0" fontId="2" fillId="6" borderId="0" xfId="0" applyFont="1" applyFill="1" applyAlignment="1">
      <alignment horizontal="left" vertical="center" wrapText="1"/>
    </xf>
    <xf numFmtId="0" fontId="8" fillId="7" borderId="0" xfId="0" applyFont="1" applyFill="1" applyAlignment="1">
      <alignment horizontal="left" vertical="center" wrapText="1"/>
    </xf>
    <xf numFmtId="0" fontId="2" fillId="8" borderId="0" xfId="0" applyFont="1" applyFill="1" applyAlignment="1">
      <alignment horizontal="left" vertical="center" wrapText="1"/>
    </xf>
    <xf numFmtId="0" fontId="10" fillId="9" borderId="0" xfId="0" applyFont="1" applyFill="1" applyAlignment="1">
      <alignment horizontal="center" vertical="center" wrapText="1"/>
    </xf>
    <xf numFmtId="0" fontId="2" fillId="10" borderId="0" xfId="0" applyFont="1" applyFill="1" applyAlignment="1">
      <alignment horizontal="left" vertical="center" wrapText="1"/>
    </xf>
    <xf numFmtId="0" fontId="14" fillId="8" borderId="0" xfId="0" applyFont="1" applyFill="1" applyAlignment="1">
      <alignment horizontal="center" vertical="center" wrapText="1"/>
    </xf>
    <xf numFmtId="0" fontId="15" fillId="9" borderId="0" xfId="0" applyFont="1" applyFill="1" applyAlignment="1">
      <alignment horizontal="center" vertical="center" wrapText="1"/>
    </xf>
    <xf numFmtId="0" fontId="16" fillId="9" borderId="0" xfId="0" applyFont="1" applyFill="1" applyAlignment="1">
      <alignment horizontal="center" vertical="center" wrapText="1"/>
    </xf>
    <xf numFmtId="0" fontId="17" fillId="9" borderId="0" xfId="0" applyFont="1" applyFill="1" applyAlignment="1">
      <alignment horizontal="center" vertical="center" wrapText="1"/>
    </xf>
    <xf numFmtId="0" fontId="2" fillId="17" borderId="0" xfId="0" applyFont="1" applyFill="1" applyAlignment="1">
      <alignment horizontal="left" vertical="center" wrapText="1"/>
    </xf>
    <xf numFmtId="0" fontId="4" fillId="13" borderId="0" xfId="0" applyFont="1" applyFill="1" applyAlignment="1">
      <alignment horizontal="left" vertical="center" wrapText="1"/>
    </xf>
    <xf numFmtId="0" fontId="23" fillId="14" borderId="0" xfId="0" applyFont="1" applyFill="1" applyAlignment="1">
      <alignment horizontal="center" vertical="center" wrapText="1"/>
    </xf>
    <xf numFmtId="0" fontId="1" fillId="0" borderId="0" xfId="0" applyFont="1"/>
    <xf numFmtId="0" fontId="24" fillId="14" borderId="0" xfId="0" applyFont="1" applyFill="1" applyAlignment="1">
      <alignment horizontal="center" vertical="center" wrapText="1"/>
    </xf>
    <xf numFmtId="0" fontId="25" fillId="19" borderId="0" xfId="0" applyFont="1" applyFill="1" applyAlignment="1">
      <alignment horizontal="center" vertical="center"/>
    </xf>
    <xf numFmtId="0" fontId="26" fillId="0" borderId="0" xfId="0" applyFont="1"/>
    <xf numFmtId="0" fontId="27" fillId="0" borderId="0" xfId="0" applyFont="1"/>
    <xf numFmtId="0" fontId="28" fillId="19" borderId="0" xfId="0" applyFont="1" applyFill="1" applyAlignment="1">
      <alignment horizontal="left" vertical="center"/>
    </xf>
    <xf numFmtId="0" fontId="29" fillId="0" borderId="0" xfId="0" applyFont="1"/>
    <xf numFmtId="0" fontId="30" fillId="20" borderId="0" xfId="0" applyFont="1" applyFill="1" applyAlignment="1">
      <alignment horizontal="left" vertical="center" wrapText="1"/>
    </xf>
    <xf numFmtId="0" fontId="28" fillId="19" borderId="3" xfId="0" applyFont="1" applyFill="1" applyBorder="1" applyAlignment="1">
      <alignment horizontal="center" vertical="center" wrapText="1"/>
    </xf>
    <xf numFmtId="0" fontId="28" fillId="19" borderId="3" xfId="0" applyFont="1" applyFill="1" applyBorder="1" applyAlignment="1">
      <alignment horizontal="left" vertical="center" wrapText="1"/>
    </xf>
    <xf numFmtId="0" fontId="31" fillId="12" borderId="4" xfId="0" applyFont="1" applyFill="1" applyBorder="1" applyAlignment="1">
      <alignment horizontal="center" vertical="center" wrapText="1"/>
    </xf>
    <xf numFmtId="0" fontId="31" fillId="12" borderId="4" xfId="0" applyFont="1" applyFill="1" applyBorder="1" applyAlignment="1">
      <alignment horizontal="left" vertical="center" wrapText="1"/>
    </xf>
    <xf numFmtId="0" fontId="31" fillId="21" borderId="4" xfId="0" applyFont="1" applyFill="1" applyBorder="1" applyAlignment="1">
      <alignment horizontal="center" vertical="center" wrapText="1"/>
    </xf>
    <xf numFmtId="0" fontId="31" fillId="21" borderId="4" xfId="0" applyFont="1" applyFill="1" applyBorder="1" applyAlignment="1">
      <alignment horizontal="left" vertical="center" wrapText="1"/>
    </xf>
    <xf numFmtId="0" fontId="32" fillId="21" borderId="3" xfId="0" applyFont="1" applyFill="1" applyBorder="1" applyAlignment="1">
      <alignment horizontal="center" vertical="center" wrapText="1"/>
    </xf>
    <xf numFmtId="0" fontId="32" fillId="21" borderId="3" xfId="0" applyFont="1" applyFill="1" applyBorder="1" applyAlignment="1">
      <alignment horizontal="left" vertical="center" wrapText="1"/>
    </xf>
    <xf numFmtId="0" fontId="33" fillId="21" borderId="3" xfId="0" applyFont="1" applyFill="1" applyBorder="1" applyAlignment="1">
      <alignment horizontal="center" vertical="center" wrapText="1"/>
    </xf>
    <xf numFmtId="0" fontId="32" fillId="12" borderId="3" xfId="0" applyFont="1" applyFill="1" applyBorder="1" applyAlignment="1">
      <alignment horizontal="center" vertical="center" wrapText="1"/>
    </xf>
    <xf numFmtId="0" fontId="32" fillId="12" borderId="3" xfId="0" applyFont="1" applyFill="1" applyBorder="1" applyAlignment="1">
      <alignment horizontal="left" vertical="center" wrapText="1"/>
    </xf>
    <xf numFmtId="0" fontId="33" fillId="12" borderId="3" xfId="0" applyFont="1" applyFill="1" applyBorder="1" applyAlignment="1">
      <alignment horizontal="center" vertical="center" wrapText="1"/>
    </xf>
    <xf numFmtId="0" fontId="28" fillId="22" borderId="0" xfId="0" applyFont="1" applyFill="1" applyAlignment="1">
      <alignment horizontal="left" vertical="center"/>
    </xf>
    <xf numFmtId="0" fontId="33" fillId="23" borderId="0" xfId="0" applyFont="1" applyFill="1" applyAlignment="1">
      <alignment horizontal="left" vertical="center" wrapText="1"/>
    </xf>
    <xf numFmtId="0" fontId="32" fillId="24" borderId="0" xfId="0" applyFont="1" applyFill="1" applyAlignment="1">
      <alignment horizontal="left" vertical="top" wrapText="1"/>
    </xf>
    <xf numFmtId="0" fontId="32" fillId="25" borderId="0" xfId="0" applyFont="1" applyFill="1" applyAlignment="1">
      <alignment horizontal="left" vertical="top" wrapText="1"/>
    </xf>
    <xf numFmtId="0" fontId="32" fillId="26" borderId="0" xfId="0" applyFont="1" applyFill="1" applyAlignment="1">
      <alignment horizontal="left" vertical="top" wrapText="1"/>
    </xf>
    <xf numFmtId="0" fontId="33" fillId="23" borderId="3" xfId="0" applyFont="1" applyFill="1" applyBorder="1" applyAlignment="1">
      <alignment horizontal="left" vertical="top" wrapText="1"/>
    </xf>
    <xf numFmtId="0" fontId="32" fillId="12" borderId="5" xfId="0" applyFont="1" applyFill="1" applyBorder="1" applyAlignment="1">
      <alignment horizontal="left" vertical="top" wrapText="1"/>
    </xf>
    <xf numFmtId="0" fontId="32" fillId="21" borderId="5" xfId="0" applyFont="1" applyFill="1" applyBorder="1" applyAlignment="1">
      <alignment horizontal="left" vertical="top" wrapText="1"/>
    </xf>
    <xf numFmtId="0" fontId="33" fillId="27" borderId="3" xfId="0" applyFont="1" applyFill="1" applyBorder="1" applyAlignment="1">
      <alignment horizontal="left" vertical="top" wrapText="1"/>
    </xf>
    <xf numFmtId="0" fontId="32" fillId="27" borderId="5" xfId="0" applyFont="1" applyFill="1" applyBorder="1" applyAlignment="1">
      <alignment horizontal="left" vertical="top" wrapText="1"/>
    </xf>
    <xf numFmtId="0" fontId="32" fillId="21" borderId="0" xfId="0" applyFont="1" applyFill="1" applyBorder="1" applyAlignment="1">
      <alignment horizontal="center" vertical="center" wrapText="1"/>
    </xf>
    <xf numFmtId="0" fontId="32" fillId="21" borderId="0" xfId="0" applyFont="1" applyFill="1" applyBorder="1" applyAlignment="1">
      <alignment horizontal="left" vertical="center" wrapText="1"/>
    </xf>
    <xf numFmtId="0" fontId="33" fillId="21" borderId="0" xfId="0" applyFont="1" applyFill="1" applyBorder="1" applyAlignment="1">
      <alignment horizontal="center" vertical="center" wrapText="1"/>
    </xf>
    <xf numFmtId="0" fontId="34" fillId="7" borderId="1" xfId="0" applyFont="1" applyFill="1" applyBorder="1" applyAlignment="1">
      <alignment horizontal="left" vertical="center" wrapText="1"/>
    </xf>
    <xf numFmtId="0" fontId="34" fillId="12" borderId="1" xfId="0" applyFont="1" applyFill="1" applyBorder="1" applyAlignment="1">
      <alignment horizontal="left" vertical="center" wrapText="1"/>
    </xf>
    <xf numFmtId="0" fontId="34" fillId="4" borderId="1" xfId="0" applyFont="1" applyFill="1" applyBorder="1" applyAlignment="1">
      <alignment horizontal="left" vertical="center" wrapText="1"/>
    </xf>
    <xf numFmtId="0" fontId="34" fillId="14" borderId="1" xfId="0" applyFont="1" applyFill="1" applyBorder="1" applyAlignment="1">
      <alignment horizontal="left" vertical="center" wrapText="1"/>
    </xf>
  </cellXfs>
  <cellStyles count="1">
    <cellStyle name="Normal" xfId="0" builtinId="0"/>
  </cellStyles>
  <dxfs count="2">
    <dxf>
      <fill>
        <patternFill>
          <bgColor rgb="FFFCE4D6"/>
        </patternFill>
      </fill>
    </dxf>
    <dxf>
      <fill>
        <patternFill>
          <bgColor rgb="FFD9E2F3"/>
        </patternFill>
      </fill>
    </dxf>
  </dxfs>
  <tableStyles count="0" defaultTableStyle="TableStyleMedium2" defaultPivotStyle="PivotStyleLight16"/>
  <colors>
    <indexedColors>
      <rgbColor rgb="FF000000"/>
      <rgbColor rgb="FFFFFFFF"/>
      <rgbColor rgb="FFFF0000"/>
      <rgbColor rgb="FF00FF00"/>
      <rgbColor rgb="FF0000FF"/>
      <rgbColor rgb="FFEAF3DE"/>
      <rgbColor rgb="FFFF00FF"/>
      <rgbColor rgb="FF00FFFF"/>
      <rgbColor rgb="FF800000"/>
      <rgbColor rgb="FF3B6D11"/>
      <rgbColor rgb="FF000080"/>
      <rgbColor rgb="FF854F0B"/>
      <rgbColor rgb="FF800080"/>
      <rgbColor rgb="FF0F6E56"/>
      <rgbColor rgb="FFCCCCCC"/>
      <rgbColor rgb="FF888780"/>
      <rgbColor rgb="FFD5E8D4"/>
      <rgbColor rgb="FF993556"/>
      <rgbColor rgb="FFFFF2CC"/>
      <rgbColor rgb="FFE1F5EE"/>
      <rgbColor rgb="FF660066"/>
      <rgbColor rgb="FFFBEAF0"/>
      <rgbColor rgb="FF185FA5"/>
      <rgbColor rgb="FFD6D6D6"/>
      <rgbColor rgb="FF000080"/>
      <rgbColor rgb="FFFF00FF"/>
      <rgbColor rgb="FFFAECE7"/>
      <rgbColor rgb="FF00FFFF"/>
      <rgbColor rgb="FF800080"/>
      <rgbColor rgb="FF800000"/>
      <rgbColor rgb="FF008080"/>
      <rgbColor rgb="FF0000FF"/>
      <rgbColor rgb="FF00CCFF"/>
      <rgbColor rgb="FFE6F1FB"/>
      <rgbColor rgb="FFE2EFDA"/>
      <rgbColor rgb="FFFAEEDA"/>
      <rgbColor rgb="FFD0CFC8"/>
      <rgbColor rgb="FFEDE7F6"/>
      <rgbColor rgb="FFD9E2F3"/>
      <rgbColor rgb="FFFCE4D6"/>
      <rgbColor rgb="FF3366FF"/>
      <rgbColor rgb="FF33CCCC"/>
      <rgbColor rgb="FFF2F2F2"/>
      <rgbColor rgb="FFF1EFE8"/>
      <rgbColor rgb="FFEEEDFE"/>
      <rgbColor rgb="FFFF6600"/>
      <rgbColor rgb="FF7F77DD"/>
      <rgbColor rgb="FFB0B0B0"/>
      <rgbColor rgb="FF1F3864"/>
      <rgbColor rgb="FF1D9E75"/>
      <rgbColor rgb="FF003300"/>
      <rgbColor rgb="FF444441"/>
      <rgbColor rgb="FF993C1D"/>
      <rgbColor rgb="FF993366"/>
      <rgbColor rgb="FF4A3FB5"/>
      <rgbColor rgb="FF2E4057"/>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majorFont>
      <a:minorFont>
        <a:latin typeface="Calibri"/>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a:gradFill>
        <a:gradFill>
          <a:gsLst>
            <a:gs pos="0">
              <a:schemeClr val="phClr">
                <a:shade val="51000"/>
              </a:schemeClr>
            </a:gs>
            <a:gs pos="80000">
              <a:schemeClr val="phClr">
                <a:shade val="93000"/>
              </a:schemeClr>
            </a:gs>
            <a:gs pos="100000">
              <a:schemeClr val="phClr">
                <a:shade val="94000"/>
              </a:schemeClr>
            </a:gs>
          </a:gsLst>
          <a:lin ang="16200000" scaled="0"/>
          <a:tileRect/>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a:gradFill>
        <a:gradFill>
          <a:gsLst>
            <a:gs pos="0">
              <a:schemeClr val="phClr">
                <a:tint val="80000"/>
              </a:schemeClr>
            </a:gs>
            <a:gs pos="100000">
              <a:schemeClr val="phClr">
                <a:shade val="30000"/>
              </a:schemeClr>
            </a:gs>
          </a:gsLst>
          <a:path path="circle">
            <a:fillToRect l="50000" t="50000" r="50000" b="50000"/>
          </a:path>
          <a:tileRect/>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40"/>
  <sheetViews>
    <sheetView showGridLines="0" zoomScaleNormal="100" workbookViewId="0">
      <selection activeCell="J6" sqref="J6"/>
    </sheetView>
  </sheetViews>
  <sheetFormatPr defaultColWidth="8.7109375" defaultRowHeight="18.75" x14ac:dyDescent="0.3"/>
  <cols>
    <col min="1" max="1" width="2" customWidth="1"/>
    <col min="2" max="2" width="7" customWidth="1"/>
    <col min="3" max="3" width="96.140625" style="15" customWidth="1"/>
    <col min="4" max="4" width="27.7109375" customWidth="1"/>
  </cols>
  <sheetData>
    <row r="1" spans="1:4" ht="7.5" customHeight="1" x14ac:dyDescent="0.25">
      <c r="A1" s="3" t="s">
        <v>0</v>
      </c>
      <c r="B1" s="3"/>
      <c r="C1" s="3"/>
      <c r="D1" s="3"/>
    </row>
    <row r="2" spans="1:4" ht="25.5" customHeight="1" x14ac:dyDescent="0.25">
      <c r="A2" s="3"/>
      <c r="B2" s="3"/>
      <c r="C2" s="3"/>
      <c r="D2" s="3"/>
    </row>
    <row r="3" spans="1:4" ht="25.5" customHeight="1" x14ac:dyDescent="0.25">
      <c r="A3" s="3"/>
      <c r="B3" s="3"/>
      <c r="C3" s="3"/>
      <c r="D3" s="3"/>
    </row>
    <row r="4" spans="1:4" ht="25.5" customHeight="1" x14ac:dyDescent="0.25">
      <c r="A4" s="3"/>
      <c r="B4" s="3"/>
      <c r="C4" s="3"/>
      <c r="D4" s="3"/>
    </row>
    <row r="5" spans="1:4" ht="25.5" customHeight="1" x14ac:dyDescent="0.25">
      <c r="A5" s="3"/>
      <c r="B5" s="3"/>
      <c r="C5" s="3"/>
      <c r="D5" s="3"/>
    </row>
    <row r="6" spans="1:4" ht="18" customHeight="1" x14ac:dyDescent="0.25">
      <c r="A6" s="2" t="s">
        <v>1</v>
      </c>
      <c r="B6" s="2"/>
      <c r="C6" s="2"/>
      <c r="D6" s="2"/>
    </row>
    <row r="7" spans="1:4" ht="7.5" customHeight="1" x14ac:dyDescent="0.25">
      <c r="A7" s="14"/>
      <c r="B7" s="14"/>
      <c r="C7" s="14"/>
      <c r="D7" s="14"/>
    </row>
    <row r="8" spans="1:4" ht="9.75" customHeight="1" x14ac:dyDescent="0.25">
      <c r="A8" s="16"/>
      <c r="B8" s="16"/>
      <c r="C8" s="16"/>
      <c r="D8" s="16"/>
    </row>
    <row r="9" spans="1:4" s="17" customFormat="1" ht="21" customHeight="1" x14ac:dyDescent="0.35">
      <c r="A9" s="13" t="s">
        <v>2</v>
      </c>
      <c r="B9" s="13"/>
      <c r="C9" s="13"/>
      <c r="D9" s="13"/>
    </row>
    <row r="10" spans="1:4" s="17" customFormat="1" ht="21" customHeight="1" x14ac:dyDescent="0.35">
      <c r="A10" s="16"/>
      <c r="B10" s="18" t="s">
        <v>3</v>
      </c>
      <c r="C10" s="1" t="s">
        <v>4</v>
      </c>
      <c r="D10" s="1"/>
    </row>
    <row r="11" spans="1:4" s="17" customFormat="1" ht="21" customHeight="1" x14ac:dyDescent="0.35">
      <c r="A11" s="16"/>
      <c r="B11" s="18" t="s">
        <v>3</v>
      </c>
      <c r="C11" s="1" t="s">
        <v>5</v>
      </c>
      <c r="D11" s="1"/>
    </row>
    <row r="12" spans="1:4" s="17" customFormat="1" ht="21" customHeight="1" x14ac:dyDescent="0.35">
      <c r="A12" s="16"/>
      <c r="B12" s="18" t="s">
        <v>3</v>
      </c>
      <c r="C12" s="1" t="s">
        <v>6</v>
      </c>
      <c r="D12" s="1"/>
    </row>
    <row r="13" spans="1:4" s="17" customFormat="1" ht="21" customHeight="1" x14ac:dyDescent="0.35">
      <c r="A13" s="16"/>
      <c r="B13" s="18" t="s">
        <v>3</v>
      </c>
      <c r="C13" s="1" t="s">
        <v>7</v>
      </c>
      <c r="D13" s="1"/>
    </row>
    <row r="14" spans="1:4" s="17" customFormat="1" ht="21" customHeight="1" x14ac:dyDescent="0.35">
      <c r="A14" s="11"/>
      <c r="B14" s="11"/>
      <c r="C14" s="11"/>
      <c r="D14" s="11"/>
    </row>
    <row r="15" spans="1:4" s="17" customFormat="1" ht="21" customHeight="1" x14ac:dyDescent="0.35">
      <c r="A15" s="59" t="s">
        <v>8</v>
      </c>
      <c r="B15" s="59"/>
      <c r="C15" s="59"/>
      <c r="D15" s="59"/>
    </row>
    <row r="16" spans="1:4" s="17" customFormat="1" ht="21" customHeight="1" x14ac:dyDescent="0.35">
      <c r="A16" s="16"/>
      <c r="B16" s="20" t="s">
        <v>9</v>
      </c>
      <c r="C16" s="60" t="s">
        <v>10</v>
      </c>
      <c r="D16" s="60"/>
    </row>
    <row r="17" spans="1:4" s="17" customFormat="1" ht="21" customHeight="1" x14ac:dyDescent="0.35">
      <c r="A17" s="16"/>
      <c r="B17" s="20" t="s">
        <v>11</v>
      </c>
      <c r="C17" s="60" t="s">
        <v>12</v>
      </c>
      <c r="D17" s="60"/>
    </row>
    <row r="18" spans="1:4" s="17" customFormat="1" ht="21" customHeight="1" x14ac:dyDescent="0.35">
      <c r="A18" s="16"/>
      <c r="B18" s="20" t="s">
        <v>13</v>
      </c>
      <c r="C18" s="60" t="s">
        <v>14</v>
      </c>
      <c r="D18" s="60"/>
    </row>
    <row r="19" spans="1:4" s="17" customFormat="1" ht="21" customHeight="1" x14ac:dyDescent="0.35">
      <c r="A19" s="16"/>
      <c r="B19" s="20" t="s">
        <v>15</v>
      </c>
      <c r="C19" s="60" t="s">
        <v>16</v>
      </c>
      <c r="D19" s="60"/>
    </row>
    <row r="20" spans="1:4" s="17" customFormat="1" ht="21" customHeight="1" x14ac:dyDescent="0.35">
      <c r="A20" s="16"/>
      <c r="B20" s="20" t="s">
        <v>17</v>
      </c>
      <c r="C20" s="60" t="s">
        <v>18</v>
      </c>
      <c r="D20" s="60"/>
    </row>
    <row r="21" spans="1:4" s="17" customFormat="1" ht="21" customHeight="1" x14ac:dyDescent="0.35">
      <c r="A21" s="11"/>
      <c r="B21" s="11"/>
      <c r="C21" s="11"/>
      <c r="D21" s="11"/>
    </row>
    <row r="22" spans="1:4" s="17" customFormat="1" ht="21" customHeight="1" x14ac:dyDescent="0.35">
      <c r="A22" s="13" t="s">
        <v>19</v>
      </c>
      <c r="B22" s="13"/>
      <c r="C22" s="13"/>
      <c r="D22" s="13"/>
    </row>
    <row r="23" spans="1:4" s="17" customFormat="1" ht="21" customHeight="1" x14ac:dyDescent="0.35">
      <c r="A23" s="16"/>
      <c r="B23" s="18" t="s">
        <v>9</v>
      </c>
      <c r="C23" s="1" t="s">
        <v>20</v>
      </c>
      <c r="D23" s="1"/>
    </row>
    <row r="24" spans="1:4" s="17" customFormat="1" ht="21" customHeight="1" x14ac:dyDescent="0.35">
      <c r="A24" s="16"/>
      <c r="B24" s="18" t="s">
        <v>11</v>
      </c>
      <c r="C24" s="1" t="s">
        <v>21</v>
      </c>
      <c r="D24" s="1"/>
    </row>
    <row r="25" spans="1:4" s="17" customFormat="1" ht="21" customHeight="1" x14ac:dyDescent="0.35">
      <c r="A25" s="16"/>
      <c r="B25" s="18" t="s">
        <v>13</v>
      </c>
      <c r="C25" s="1" t="s">
        <v>22</v>
      </c>
      <c r="D25" s="1"/>
    </row>
    <row r="26" spans="1:4" s="17" customFormat="1" ht="21" customHeight="1" x14ac:dyDescent="0.35">
      <c r="A26" s="16"/>
      <c r="B26" s="18" t="s">
        <v>15</v>
      </c>
      <c r="C26" s="1" t="s">
        <v>23</v>
      </c>
      <c r="D26" s="1"/>
    </row>
    <row r="27" spans="1:4" s="17" customFormat="1" ht="21" customHeight="1" x14ac:dyDescent="0.35">
      <c r="A27" s="16"/>
      <c r="B27" s="18" t="s">
        <v>17</v>
      </c>
      <c r="C27" s="1" t="s">
        <v>24</v>
      </c>
      <c r="D27" s="1"/>
    </row>
    <row r="28" spans="1:4" s="17" customFormat="1" ht="21" customHeight="1" x14ac:dyDescent="0.35">
      <c r="A28" s="11"/>
      <c r="B28" s="11"/>
      <c r="C28" s="11"/>
      <c r="D28" s="11"/>
    </row>
    <row r="29" spans="1:4" s="17" customFormat="1" ht="21" customHeight="1" x14ac:dyDescent="0.35">
      <c r="A29" s="13" t="s">
        <v>25</v>
      </c>
      <c r="B29" s="13"/>
      <c r="C29" s="13"/>
      <c r="D29" s="13"/>
    </row>
    <row r="30" spans="1:4" s="17" customFormat="1" ht="21" customHeight="1" x14ac:dyDescent="0.35">
      <c r="A30" s="16"/>
      <c r="B30" s="18" t="s">
        <v>26</v>
      </c>
      <c r="C30" s="1" t="s">
        <v>27</v>
      </c>
      <c r="D30" s="1"/>
    </row>
    <row r="31" spans="1:4" s="17" customFormat="1" ht="21" customHeight="1" x14ac:dyDescent="0.35">
      <c r="A31" s="16"/>
      <c r="B31" s="18" t="s">
        <v>26</v>
      </c>
      <c r="C31" s="1" t="s">
        <v>28</v>
      </c>
      <c r="D31" s="1"/>
    </row>
    <row r="32" spans="1:4" s="17" customFormat="1" ht="21" customHeight="1" x14ac:dyDescent="0.35">
      <c r="A32" s="16"/>
      <c r="B32" s="18" t="s">
        <v>26</v>
      </c>
      <c r="C32" s="1" t="s">
        <v>29</v>
      </c>
      <c r="D32" s="1"/>
    </row>
    <row r="33" spans="1:4" s="17" customFormat="1" ht="21" customHeight="1" x14ac:dyDescent="0.35">
      <c r="A33" s="16"/>
      <c r="B33" s="18" t="s">
        <v>26</v>
      </c>
      <c r="C33" s="1" t="s">
        <v>30</v>
      </c>
      <c r="D33" s="1"/>
    </row>
    <row r="34" spans="1:4" s="17" customFormat="1" ht="21" customHeight="1" x14ac:dyDescent="0.35">
      <c r="A34" s="16"/>
      <c r="B34" s="18" t="s">
        <v>26</v>
      </c>
      <c r="C34" s="1" t="s">
        <v>31</v>
      </c>
      <c r="D34" s="1"/>
    </row>
    <row r="35" spans="1:4" s="17" customFormat="1" ht="21" customHeight="1" x14ac:dyDescent="0.35">
      <c r="A35" s="11"/>
      <c r="B35" s="11"/>
      <c r="C35" s="11"/>
      <c r="D35" s="11"/>
    </row>
    <row r="36" spans="1:4" s="17" customFormat="1" ht="21" customHeight="1" x14ac:dyDescent="0.35">
      <c r="A36" s="61" t="s">
        <v>32</v>
      </c>
      <c r="B36" s="61"/>
      <c r="C36" s="61"/>
      <c r="D36" s="61"/>
    </row>
    <row r="37" spans="1:4" s="17" customFormat="1" ht="90.75" customHeight="1" x14ac:dyDescent="0.35">
      <c r="A37" s="62" t="s">
        <v>33</v>
      </c>
      <c r="B37" s="62"/>
      <c r="C37" s="62"/>
      <c r="D37" s="62"/>
    </row>
    <row r="38" spans="1:4" ht="7.5" customHeight="1" x14ac:dyDescent="0.25">
      <c r="A38" s="11"/>
      <c r="B38" s="11"/>
      <c r="C38" s="11"/>
      <c r="D38" s="11"/>
    </row>
    <row r="39" spans="1:4" ht="27.75" customHeight="1" x14ac:dyDescent="0.25">
      <c r="A39" s="3" t="s">
        <v>34</v>
      </c>
      <c r="B39" s="3"/>
      <c r="C39" s="3"/>
      <c r="D39" s="3"/>
    </row>
    <row r="40" spans="1:4" ht="7.5" customHeight="1" x14ac:dyDescent="0.25">
      <c r="A40" s="14"/>
      <c r="B40" s="14"/>
      <c r="C40" s="14"/>
      <c r="D40" s="14"/>
    </row>
  </sheetData>
  <mergeCells count="35">
    <mergeCell ref="A36:D36"/>
    <mergeCell ref="A37:D37"/>
    <mergeCell ref="A38:D38"/>
    <mergeCell ref="A39:D39"/>
    <mergeCell ref="A40:D40"/>
    <mergeCell ref="C31:D31"/>
    <mergeCell ref="C32:D32"/>
    <mergeCell ref="C33:D33"/>
    <mergeCell ref="C34:D34"/>
    <mergeCell ref="A35:D35"/>
    <mergeCell ref="C26:D26"/>
    <mergeCell ref="C27:D27"/>
    <mergeCell ref="A28:D28"/>
    <mergeCell ref="A29:D29"/>
    <mergeCell ref="C30:D30"/>
    <mergeCell ref="A21:D21"/>
    <mergeCell ref="A22:D22"/>
    <mergeCell ref="C23:D23"/>
    <mergeCell ref="C24:D24"/>
    <mergeCell ref="C25:D25"/>
    <mergeCell ref="C16:D16"/>
    <mergeCell ref="C17:D17"/>
    <mergeCell ref="C18:D18"/>
    <mergeCell ref="C19:D19"/>
    <mergeCell ref="C20:D20"/>
    <mergeCell ref="C11:D11"/>
    <mergeCell ref="C12:D12"/>
    <mergeCell ref="C13:D13"/>
    <mergeCell ref="A14:D14"/>
    <mergeCell ref="A15:D15"/>
    <mergeCell ref="A1:D5"/>
    <mergeCell ref="A6:D6"/>
    <mergeCell ref="A7:D7"/>
    <mergeCell ref="A9:D9"/>
    <mergeCell ref="C10:D10"/>
  </mergeCells>
  <pageMargins left="0.75" right="0.75" top="1" bottom="1" header="0.511811023622047" footer="0.511811023622047"/>
  <pageSetup paperSize="9"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40"/>
  <sheetViews>
    <sheetView showGridLines="0" topLeftCell="A5" zoomScale="115" zoomScaleNormal="115" workbookViewId="0">
      <selection activeCell="F13" sqref="F8:F13"/>
    </sheetView>
  </sheetViews>
  <sheetFormatPr defaultColWidth="8.7109375" defaultRowHeight="18.75" x14ac:dyDescent="0.3"/>
  <cols>
    <col min="1" max="1" width="2" style="15" customWidth="1"/>
    <col min="2" max="2" width="6.5703125" style="15" customWidth="1"/>
    <col min="3" max="3" width="51.85546875" style="15" customWidth="1"/>
    <col min="4" max="4" width="13.140625" style="15" hidden="1" customWidth="1"/>
    <col min="5" max="5" width="17.42578125" style="15" hidden="1" customWidth="1"/>
    <col min="6" max="6" width="9.140625" style="15" customWidth="1"/>
    <col min="7" max="7" width="2" style="15" customWidth="1"/>
    <col min="8" max="16384" width="8.7109375" style="15"/>
  </cols>
  <sheetData>
    <row r="1" spans="1:8" x14ac:dyDescent="0.3">
      <c r="A1" s="14"/>
      <c r="B1" s="14"/>
      <c r="C1" s="14"/>
      <c r="D1" s="14"/>
      <c r="E1" s="14"/>
      <c r="F1" s="14"/>
      <c r="G1" s="14"/>
      <c r="H1" s="14"/>
    </row>
    <row r="2" spans="1:8" ht="41.25" customHeight="1" x14ac:dyDescent="0.3">
      <c r="A2" s="13" t="s">
        <v>35</v>
      </c>
      <c r="B2" s="13"/>
      <c r="C2" s="13"/>
      <c r="D2" s="13"/>
      <c r="E2" s="13"/>
      <c r="F2" s="13"/>
      <c r="G2" s="13"/>
      <c r="H2" s="16"/>
    </row>
    <row r="3" spans="1:8" ht="32.25" customHeight="1" x14ac:dyDescent="0.3">
      <c r="A3" s="12" t="s">
        <v>36</v>
      </c>
      <c r="B3" s="12"/>
      <c r="C3" s="12"/>
      <c r="D3" s="12"/>
      <c r="E3" s="12"/>
      <c r="F3" s="12"/>
      <c r="G3" s="12"/>
      <c r="H3" s="16"/>
    </row>
    <row r="4" spans="1:8" ht="18.75" customHeight="1" x14ac:dyDescent="0.3">
      <c r="A4" s="14"/>
      <c r="B4" s="14"/>
      <c r="C4" s="14"/>
      <c r="D4" s="14"/>
      <c r="E4" s="14"/>
      <c r="F4" s="14"/>
      <c r="G4" s="14"/>
      <c r="H4" s="14"/>
    </row>
    <row r="5" spans="1:8" ht="18.75" customHeight="1" x14ac:dyDescent="0.3">
      <c r="A5" s="16"/>
      <c r="B5" s="16"/>
      <c r="C5" s="16"/>
      <c r="D5" s="16"/>
      <c r="E5" s="16"/>
      <c r="F5" s="16"/>
      <c r="G5" s="16"/>
      <c r="H5" s="16"/>
    </row>
    <row r="6" spans="1:8" ht="54" customHeight="1" x14ac:dyDescent="0.3">
      <c r="A6" s="21"/>
      <c r="B6" s="22" t="s">
        <v>37</v>
      </c>
      <c r="C6" s="22" t="s">
        <v>38</v>
      </c>
      <c r="D6" s="22" t="s">
        <v>39</v>
      </c>
      <c r="E6" s="22" t="s">
        <v>40</v>
      </c>
      <c r="F6" s="22" t="s">
        <v>41</v>
      </c>
      <c r="G6" s="16"/>
      <c r="H6" s="16"/>
    </row>
    <row r="7" spans="1:8" ht="18.75" customHeight="1" x14ac:dyDescent="0.3">
      <c r="A7" s="63" t="s">
        <v>42</v>
      </c>
      <c r="B7" s="63"/>
      <c r="C7" s="63"/>
      <c r="D7" s="63"/>
      <c r="E7" s="63"/>
      <c r="F7" s="63"/>
      <c r="G7" s="63"/>
      <c r="H7" s="16"/>
    </row>
    <row r="8" spans="1:8" ht="54" customHeight="1" x14ac:dyDescent="0.3">
      <c r="A8" s="23"/>
      <c r="B8" s="24" t="s">
        <v>43</v>
      </c>
      <c r="C8" s="25" t="s">
        <v>44</v>
      </c>
      <c r="D8" s="26" t="s">
        <v>45</v>
      </c>
      <c r="E8" s="27" t="s">
        <v>46</v>
      </c>
      <c r="F8" s="28"/>
      <c r="G8" s="16"/>
      <c r="H8" s="16"/>
    </row>
    <row r="9" spans="1:8" ht="54" customHeight="1" x14ac:dyDescent="0.3">
      <c r="A9" s="23"/>
      <c r="B9" s="24" t="s">
        <v>47</v>
      </c>
      <c r="C9" s="29" t="s">
        <v>48</v>
      </c>
      <c r="D9" s="26" t="s">
        <v>45</v>
      </c>
      <c r="E9" s="30" t="s">
        <v>46</v>
      </c>
      <c r="F9" s="28"/>
      <c r="G9" s="16"/>
      <c r="H9" s="16"/>
    </row>
    <row r="10" spans="1:8" ht="54" customHeight="1" x14ac:dyDescent="0.3">
      <c r="A10" s="23"/>
      <c r="B10" s="24" t="s">
        <v>49</v>
      </c>
      <c r="C10" s="25" t="s">
        <v>50</v>
      </c>
      <c r="D10" s="26" t="s">
        <v>45</v>
      </c>
      <c r="E10" s="27" t="s">
        <v>46</v>
      </c>
      <c r="F10" s="28"/>
      <c r="G10" s="16"/>
      <c r="H10" s="16"/>
    </row>
    <row r="11" spans="1:8" ht="37.5" customHeight="1" x14ac:dyDescent="0.3">
      <c r="A11" s="23"/>
      <c r="B11" s="24" t="s">
        <v>51</v>
      </c>
      <c r="C11" s="29" t="s">
        <v>52</v>
      </c>
      <c r="D11" s="24" t="s">
        <v>53</v>
      </c>
      <c r="E11" s="30" t="s">
        <v>54</v>
      </c>
      <c r="F11" s="28"/>
      <c r="G11" s="16"/>
      <c r="H11" s="16"/>
    </row>
    <row r="12" spans="1:8" ht="37.5" customHeight="1" x14ac:dyDescent="0.3">
      <c r="A12" s="23"/>
      <c r="B12" s="24" t="s">
        <v>55</v>
      </c>
      <c r="C12" s="25" t="s">
        <v>56</v>
      </c>
      <c r="D12" s="24" t="s">
        <v>53</v>
      </c>
      <c r="E12" s="27" t="s">
        <v>57</v>
      </c>
      <c r="F12" s="28"/>
      <c r="G12" s="16"/>
      <c r="H12" s="16"/>
    </row>
    <row r="13" spans="1:8" ht="37.5" customHeight="1" x14ac:dyDescent="0.3">
      <c r="A13" s="23"/>
      <c r="B13" s="24" t="s">
        <v>58</v>
      </c>
      <c r="C13" s="29" t="s">
        <v>59</v>
      </c>
      <c r="D13" s="24" t="s">
        <v>53</v>
      </c>
      <c r="E13" s="30" t="s">
        <v>54</v>
      </c>
      <c r="F13" s="28"/>
      <c r="G13" s="16"/>
      <c r="H13" s="16"/>
    </row>
    <row r="14" spans="1:8" ht="18.75" customHeight="1" x14ac:dyDescent="0.3">
      <c r="A14" s="11"/>
      <c r="B14" s="11"/>
      <c r="C14" s="11"/>
      <c r="D14" s="11"/>
      <c r="E14" s="11"/>
      <c r="F14" s="11"/>
      <c r="G14" s="11"/>
      <c r="H14" s="16"/>
    </row>
    <row r="15" spans="1:8" ht="18.75" customHeight="1" x14ac:dyDescent="0.3">
      <c r="A15" s="59" t="s">
        <v>60</v>
      </c>
      <c r="B15" s="59"/>
      <c r="C15" s="59"/>
      <c r="D15" s="59"/>
      <c r="E15" s="59"/>
      <c r="F15" s="59"/>
      <c r="G15" s="59"/>
      <c r="H15" s="16"/>
    </row>
    <row r="16" spans="1:8" ht="54" customHeight="1" x14ac:dyDescent="0.3">
      <c r="A16" s="31"/>
      <c r="B16" s="26" t="s">
        <v>61</v>
      </c>
      <c r="C16" s="25" t="s">
        <v>62</v>
      </c>
      <c r="D16" s="26" t="s">
        <v>45</v>
      </c>
      <c r="E16" s="27" t="s">
        <v>63</v>
      </c>
      <c r="F16" s="32"/>
      <c r="G16" s="16"/>
      <c r="H16" s="16"/>
    </row>
    <row r="17" spans="1:8" ht="54" customHeight="1" x14ac:dyDescent="0.3">
      <c r="A17" s="31"/>
      <c r="B17" s="26" t="s">
        <v>64</v>
      </c>
      <c r="C17" s="33" t="s">
        <v>65</v>
      </c>
      <c r="D17" s="26" t="s">
        <v>45</v>
      </c>
      <c r="E17" s="34" t="s">
        <v>63</v>
      </c>
      <c r="F17" s="32"/>
      <c r="G17" s="16"/>
      <c r="H17" s="16"/>
    </row>
    <row r="18" spans="1:8" ht="54" customHeight="1" x14ac:dyDescent="0.3">
      <c r="A18" s="31"/>
      <c r="B18" s="26" t="s">
        <v>66</v>
      </c>
      <c r="C18" s="25" t="s">
        <v>67</v>
      </c>
      <c r="D18" s="26" t="s">
        <v>45</v>
      </c>
      <c r="E18" s="27" t="s">
        <v>63</v>
      </c>
      <c r="F18" s="32"/>
      <c r="G18" s="16"/>
      <c r="H18" s="16"/>
    </row>
    <row r="19" spans="1:8" ht="54" customHeight="1" x14ac:dyDescent="0.3">
      <c r="A19" s="31"/>
      <c r="B19" s="26" t="s">
        <v>68</v>
      </c>
      <c r="C19" s="33" t="s">
        <v>69</v>
      </c>
      <c r="D19" s="24" t="s">
        <v>53</v>
      </c>
      <c r="E19" s="34" t="s">
        <v>70</v>
      </c>
      <c r="F19" s="32"/>
      <c r="G19" s="16"/>
      <c r="H19" s="16"/>
    </row>
    <row r="20" spans="1:8" ht="37.5" customHeight="1" x14ac:dyDescent="0.3">
      <c r="A20" s="31"/>
      <c r="B20" s="26" t="s">
        <v>71</v>
      </c>
      <c r="C20" s="25" t="s">
        <v>72</v>
      </c>
      <c r="D20" s="24" t="s">
        <v>53</v>
      </c>
      <c r="E20" s="27" t="s">
        <v>70</v>
      </c>
      <c r="F20" s="32"/>
      <c r="G20" s="16"/>
      <c r="H20" s="16"/>
    </row>
    <row r="21" spans="1:8" ht="54" customHeight="1" x14ac:dyDescent="0.3">
      <c r="A21" s="31"/>
      <c r="B21" s="26" t="s">
        <v>73</v>
      </c>
      <c r="C21" s="104" t="s">
        <v>480</v>
      </c>
      <c r="D21" s="24" t="s">
        <v>53</v>
      </c>
      <c r="E21" s="34" t="s">
        <v>70</v>
      </c>
      <c r="F21" s="32"/>
      <c r="G21" s="16"/>
      <c r="H21" s="16"/>
    </row>
    <row r="22" spans="1:8" ht="18.75" customHeight="1" x14ac:dyDescent="0.3">
      <c r="A22" s="11"/>
      <c r="B22" s="11"/>
      <c r="C22" s="11"/>
      <c r="D22" s="11"/>
      <c r="E22" s="11"/>
      <c r="F22" s="11"/>
      <c r="G22" s="11"/>
      <c r="H22" s="16"/>
    </row>
    <row r="23" spans="1:8" ht="18.75" customHeight="1" x14ac:dyDescent="0.3">
      <c r="A23" s="61" t="s">
        <v>74</v>
      </c>
      <c r="B23" s="61"/>
      <c r="C23" s="61"/>
      <c r="D23" s="61"/>
      <c r="E23" s="61"/>
      <c r="F23" s="61"/>
      <c r="G23" s="61"/>
      <c r="H23" s="16"/>
    </row>
    <row r="24" spans="1:8" ht="54" customHeight="1" x14ac:dyDescent="0.3">
      <c r="A24" s="35"/>
      <c r="B24" s="36" t="s">
        <v>75</v>
      </c>
      <c r="C24" s="25" t="s">
        <v>76</v>
      </c>
      <c r="D24" s="26" t="s">
        <v>45</v>
      </c>
      <c r="E24" s="27" t="s">
        <v>77</v>
      </c>
      <c r="F24" s="37"/>
      <c r="G24" s="16"/>
      <c r="H24" s="16"/>
    </row>
    <row r="25" spans="1:8" ht="56.25" customHeight="1" x14ac:dyDescent="0.3">
      <c r="A25" s="35"/>
      <c r="B25" s="36" t="s">
        <v>78</v>
      </c>
      <c r="C25" s="38" t="s">
        <v>79</v>
      </c>
      <c r="D25" s="26" t="s">
        <v>45</v>
      </c>
      <c r="E25" s="39" t="s">
        <v>80</v>
      </c>
      <c r="F25" s="37"/>
      <c r="G25" s="16"/>
      <c r="H25" s="16"/>
    </row>
    <row r="26" spans="1:8" ht="54" customHeight="1" x14ac:dyDescent="0.3">
      <c r="A26" s="35"/>
      <c r="B26" s="36" t="s">
        <v>81</v>
      </c>
      <c r="C26" s="25" t="s">
        <v>82</v>
      </c>
      <c r="D26" s="26" t="s">
        <v>45</v>
      </c>
      <c r="E26" s="27" t="s">
        <v>83</v>
      </c>
      <c r="F26" s="37"/>
      <c r="G26" s="16"/>
      <c r="H26" s="16"/>
    </row>
    <row r="27" spans="1:8" ht="54" customHeight="1" x14ac:dyDescent="0.3">
      <c r="A27" s="35"/>
      <c r="B27" s="36" t="s">
        <v>84</v>
      </c>
      <c r="C27" s="38" t="s">
        <v>85</v>
      </c>
      <c r="D27" s="24" t="s">
        <v>53</v>
      </c>
      <c r="E27" s="39" t="s">
        <v>86</v>
      </c>
      <c r="F27" s="37"/>
      <c r="G27" s="16"/>
      <c r="H27" s="16"/>
    </row>
    <row r="28" spans="1:8" ht="37.5" customHeight="1" x14ac:dyDescent="0.3">
      <c r="A28" s="35"/>
      <c r="B28" s="36" t="s">
        <v>87</v>
      </c>
      <c r="C28" s="25" t="s">
        <v>88</v>
      </c>
      <c r="D28" s="24" t="s">
        <v>53</v>
      </c>
      <c r="E28" s="27" t="s">
        <v>70</v>
      </c>
      <c r="F28" s="37"/>
      <c r="G28" s="16"/>
      <c r="H28" s="16"/>
    </row>
    <row r="29" spans="1:8" ht="37.5" customHeight="1" x14ac:dyDescent="0.3">
      <c r="A29" s="35"/>
      <c r="B29" s="36" t="s">
        <v>89</v>
      </c>
      <c r="C29" s="38" t="s">
        <v>90</v>
      </c>
      <c r="D29" s="24" t="s">
        <v>53</v>
      </c>
      <c r="E29" s="39" t="s">
        <v>70</v>
      </c>
      <c r="F29" s="37"/>
      <c r="G29" s="16"/>
      <c r="H29" s="16"/>
    </row>
    <row r="30" spans="1:8" ht="18.75" customHeight="1" x14ac:dyDescent="0.3">
      <c r="A30" s="11"/>
      <c r="B30" s="11"/>
      <c r="C30" s="11"/>
      <c r="D30" s="11"/>
      <c r="E30" s="11"/>
      <c r="F30" s="11"/>
      <c r="G30" s="11"/>
      <c r="H30" s="16"/>
    </row>
    <row r="31" spans="1:8" ht="18.75" customHeight="1" x14ac:dyDescent="0.3">
      <c r="A31" s="16"/>
      <c r="B31" s="16"/>
      <c r="C31" s="16"/>
      <c r="D31" s="16"/>
      <c r="E31" s="16"/>
      <c r="F31" s="16"/>
      <c r="G31" s="16"/>
      <c r="H31" s="16"/>
    </row>
    <row r="32" spans="1:8" ht="18.75" customHeight="1" x14ac:dyDescent="0.3">
      <c r="A32" s="8"/>
      <c r="B32" s="8"/>
      <c r="C32" s="8"/>
      <c r="D32" s="8"/>
      <c r="E32" s="8"/>
      <c r="F32" s="8"/>
      <c r="G32" s="8"/>
      <c r="H32" s="8"/>
    </row>
    <row r="33" spans="1:8" ht="31.5" customHeight="1" x14ac:dyDescent="0.3">
      <c r="A33" s="64" t="s">
        <v>91</v>
      </c>
      <c r="B33" s="64"/>
      <c r="C33" s="64"/>
      <c r="D33" s="64"/>
      <c r="E33" s="64"/>
      <c r="F33" s="64"/>
      <c r="G33" s="64"/>
      <c r="H33" s="16"/>
    </row>
    <row r="34" spans="1:8" ht="32.25" customHeight="1" x14ac:dyDescent="0.3">
      <c r="A34" s="65" t="s">
        <v>92</v>
      </c>
      <c r="B34" s="65"/>
      <c r="C34" s="65"/>
      <c r="D34" s="65"/>
      <c r="E34" s="65"/>
      <c r="F34" s="65"/>
      <c r="G34" s="65"/>
      <c r="H34" s="16"/>
    </row>
    <row r="35" spans="1:8" ht="18.75" customHeight="1" x14ac:dyDescent="0.3">
      <c r="A35" s="66" t="s">
        <v>93</v>
      </c>
      <c r="B35" s="66"/>
      <c r="C35" s="66"/>
      <c r="D35" s="66"/>
      <c r="E35" s="66"/>
      <c r="F35" s="66"/>
      <c r="G35" s="66"/>
      <c r="H35" s="16"/>
    </row>
    <row r="36" spans="1:8" ht="67.5" customHeight="1" x14ac:dyDescent="0.3">
      <c r="A36" s="67" t="s">
        <v>94</v>
      </c>
      <c r="B36" s="67"/>
      <c r="C36" s="67"/>
      <c r="D36" s="67"/>
      <c r="E36" s="67"/>
      <c r="F36" s="67"/>
      <c r="G36" s="67"/>
      <c r="H36" s="16"/>
    </row>
    <row r="37" spans="1:8" ht="18.75" customHeight="1" x14ac:dyDescent="0.3">
      <c r="A37" s="8"/>
      <c r="B37" s="8"/>
      <c r="C37" s="8"/>
      <c r="D37" s="8"/>
      <c r="E37" s="8"/>
      <c r="F37" s="8"/>
      <c r="G37" s="8"/>
      <c r="H37" s="8"/>
    </row>
    <row r="38" spans="1:8" ht="18.75" customHeight="1" x14ac:dyDescent="0.3">
      <c r="A38" s="16"/>
      <c r="B38" s="16"/>
      <c r="C38" s="16"/>
      <c r="D38" s="16"/>
      <c r="E38" s="16"/>
      <c r="F38" s="16"/>
      <c r="G38" s="16"/>
      <c r="H38" s="16"/>
    </row>
    <row r="39" spans="1:8" ht="37.5" customHeight="1" x14ac:dyDescent="0.3">
      <c r="A39" s="3" t="s">
        <v>95</v>
      </c>
      <c r="B39" s="3"/>
      <c r="C39" s="3"/>
      <c r="D39" s="3"/>
      <c r="E39" s="3"/>
      <c r="F39" s="3"/>
      <c r="G39" s="3"/>
      <c r="H39" s="16"/>
    </row>
    <row r="40" spans="1:8" ht="18.75" customHeight="1" x14ac:dyDescent="0.3">
      <c r="A40" s="14"/>
      <c r="B40" s="14"/>
      <c r="C40" s="14"/>
      <c r="D40" s="14"/>
      <c r="E40" s="14"/>
      <c r="F40" s="14"/>
      <c r="G40" s="14"/>
      <c r="H40" s="14"/>
    </row>
  </sheetData>
  <mergeCells count="18">
    <mergeCell ref="A37:H37"/>
    <mergeCell ref="A39:G39"/>
    <mergeCell ref="A40:H40"/>
    <mergeCell ref="A32:H32"/>
    <mergeCell ref="A33:G33"/>
    <mergeCell ref="A34:G34"/>
    <mergeCell ref="A35:G35"/>
    <mergeCell ref="A36:G36"/>
    <mergeCell ref="A14:G14"/>
    <mergeCell ref="A15:G15"/>
    <mergeCell ref="A22:G22"/>
    <mergeCell ref="A23:G23"/>
    <mergeCell ref="A30:G30"/>
    <mergeCell ref="A1:H1"/>
    <mergeCell ref="A2:G2"/>
    <mergeCell ref="A3:G3"/>
    <mergeCell ref="A4:H4"/>
    <mergeCell ref="A7:G7"/>
  </mergeCells>
  <dataValidations count="1">
    <dataValidation type="whole" allowBlank="1" showInputMessage="1" showErrorMessage="1" errorTitle="Invalid Score" error="Please enter a number between 1 and 5 only.  1 = Unlikely (Almost never true)  5 = Very Likely (Almost always true)" promptTitle="Score  1 - 5" prompt="1 = Unlikely   2 = Occasionally   3 = Sometimes   4 = Often   5 = Very Likely" sqref="F8:F13 F16:F21 F24:F29" xr:uid="{00000000-0002-0000-0100-000000000000}">
      <formula1>1</formula1>
      <formula2>5</formula2>
    </dataValidation>
  </dataValidations>
  <pageMargins left="0.75" right="0.75" top="1" bottom="1" header="0.511811023622047" footer="0.511811023622047"/>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40"/>
  <sheetViews>
    <sheetView showGridLines="0" zoomScale="115" zoomScaleNormal="115" workbookViewId="0">
      <selection activeCell="F24" sqref="F24:F29"/>
    </sheetView>
  </sheetViews>
  <sheetFormatPr defaultColWidth="8.7109375" defaultRowHeight="18.75" x14ac:dyDescent="0.3"/>
  <cols>
    <col min="1" max="1" width="2" style="15" customWidth="1"/>
    <col min="2" max="2" width="8" style="15" customWidth="1"/>
    <col min="3" max="3" width="52" style="15" customWidth="1"/>
    <col min="4" max="4" width="14" style="15" hidden="1" customWidth="1"/>
    <col min="5" max="5" width="18" style="15" hidden="1" customWidth="1"/>
    <col min="6" max="6" width="14" style="15" customWidth="1"/>
    <col min="7" max="7" width="2" style="15" customWidth="1"/>
    <col min="8" max="16384" width="8.7109375" style="15"/>
  </cols>
  <sheetData>
    <row r="1" spans="1:8" ht="18.75" customHeight="1" x14ac:dyDescent="0.3">
      <c r="A1" s="14"/>
      <c r="B1" s="14"/>
      <c r="C1" s="14"/>
      <c r="D1" s="14"/>
      <c r="E1" s="14"/>
      <c r="F1" s="14"/>
      <c r="G1" s="14"/>
      <c r="H1" s="14"/>
    </row>
    <row r="2" spans="1:8" ht="39.75" customHeight="1" x14ac:dyDescent="0.3">
      <c r="A2" s="13" t="s">
        <v>96</v>
      </c>
      <c r="B2" s="13"/>
      <c r="C2" s="13"/>
      <c r="D2" s="13"/>
      <c r="E2" s="13"/>
      <c r="F2" s="13"/>
      <c r="G2" s="13"/>
      <c r="H2" s="16"/>
    </row>
    <row r="3" spans="1:8" ht="32.25" customHeight="1" x14ac:dyDescent="0.3">
      <c r="A3" s="12" t="s">
        <v>36</v>
      </c>
      <c r="B3" s="12"/>
      <c r="C3" s="12"/>
      <c r="D3" s="12"/>
      <c r="E3" s="12"/>
      <c r="F3" s="12"/>
      <c r="G3" s="12"/>
      <c r="H3" s="16"/>
    </row>
    <row r="4" spans="1:8" ht="18.75" customHeight="1" x14ac:dyDescent="0.3">
      <c r="A4" s="14"/>
      <c r="B4" s="14"/>
      <c r="C4" s="14"/>
      <c r="D4" s="14"/>
      <c r="E4" s="14"/>
      <c r="F4" s="14"/>
      <c r="G4" s="14"/>
      <c r="H4" s="14"/>
    </row>
    <row r="5" spans="1:8" ht="18.75" customHeight="1" x14ac:dyDescent="0.3">
      <c r="A5" s="16"/>
      <c r="B5" s="16"/>
      <c r="C5" s="16"/>
      <c r="D5" s="16"/>
      <c r="E5" s="16"/>
      <c r="F5" s="16"/>
      <c r="G5" s="16"/>
      <c r="H5" s="16"/>
    </row>
    <row r="6" spans="1:8" ht="54" customHeight="1" x14ac:dyDescent="0.3">
      <c r="A6" s="21"/>
      <c r="B6" s="22" t="s">
        <v>37</v>
      </c>
      <c r="C6" s="22" t="s">
        <v>38</v>
      </c>
      <c r="D6" s="22" t="s">
        <v>39</v>
      </c>
      <c r="E6" s="22" t="s">
        <v>40</v>
      </c>
      <c r="F6" s="22" t="s">
        <v>41</v>
      </c>
      <c r="G6" s="21"/>
      <c r="H6" s="16"/>
    </row>
    <row r="7" spans="1:8" ht="18.75" customHeight="1" x14ac:dyDescent="0.3">
      <c r="A7" s="13" t="s">
        <v>97</v>
      </c>
      <c r="B7" s="13"/>
      <c r="C7" s="13"/>
      <c r="D7" s="13"/>
      <c r="E7" s="13"/>
      <c r="F7" s="13"/>
      <c r="G7" s="13"/>
      <c r="H7" s="16"/>
    </row>
    <row r="8" spans="1:8" ht="54" customHeight="1" x14ac:dyDescent="0.3">
      <c r="A8" s="21"/>
      <c r="B8" s="40" t="s">
        <v>98</v>
      </c>
      <c r="C8" s="25" t="s">
        <v>99</v>
      </c>
      <c r="D8" s="26" t="s">
        <v>45</v>
      </c>
      <c r="E8" s="27" t="s">
        <v>100</v>
      </c>
      <c r="F8" s="41"/>
      <c r="G8" s="21"/>
      <c r="H8" s="16"/>
    </row>
    <row r="9" spans="1:8" ht="54" customHeight="1" x14ac:dyDescent="0.3">
      <c r="A9" s="21"/>
      <c r="B9" s="40" t="s">
        <v>101</v>
      </c>
      <c r="C9" s="42" t="s">
        <v>102</v>
      </c>
      <c r="D9" s="26" t="s">
        <v>45</v>
      </c>
      <c r="E9" s="43" t="s">
        <v>100</v>
      </c>
      <c r="F9" s="41"/>
      <c r="G9" s="21"/>
      <c r="H9" s="16"/>
    </row>
    <row r="10" spans="1:8" ht="54" customHeight="1" x14ac:dyDescent="0.3">
      <c r="A10" s="21"/>
      <c r="B10" s="40" t="s">
        <v>103</v>
      </c>
      <c r="C10" s="25" t="s">
        <v>104</v>
      </c>
      <c r="D10" s="26" t="s">
        <v>45</v>
      </c>
      <c r="E10" s="27" t="s">
        <v>105</v>
      </c>
      <c r="F10" s="41"/>
      <c r="G10" s="21"/>
      <c r="H10" s="16"/>
    </row>
    <row r="11" spans="1:8" ht="37.5" customHeight="1" x14ac:dyDescent="0.3">
      <c r="A11" s="21"/>
      <c r="B11" s="40" t="s">
        <v>106</v>
      </c>
      <c r="C11" s="42" t="s">
        <v>107</v>
      </c>
      <c r="D11" s="24" t="s">
        <v>53</v>
      </c>
      <c r="E11" s="43" t="s">
        <v>108</v>
      </c>
      <c r="F11" s="41"/>
      <c r="G11" s="21"/>
      <c r="H11" s="16"/>
    </row>
    <row r="12" spans="1:8" ht="37.5" customHeight="1" x14ac:dyDescent="0.3">
      <c r="A12" s="21"/>
      <c r="B12" s="40" t="s">
        <v>109</v>
      </c>
      <c r="C12" s="25" t="s">
        <v>110</v>
      </c>
      <c r="D12" s="24" t="s">
        <v>53</v>
      </c>
      <c r="E12" s="27" t="s">
        <v>108</v>
      </c>
      <c r="F12" s="41"/>
      <c r="G12" s="21"/>
      <c r="H12" s="16"/>
    </row>
    <row r="13" spans="1:8" ht="37.5" customHeight="1" x14ac:dyDescent="0.3">
      <c r="A13" s="21"/>
      <c r="B13" s="40" t="s">
        <v>111</v>
      </c>
      <c r="C13" s="42" t="s">
        <v>112</v>
      </c>
      <c r="D13" s="24" t="s">
        <v>53</v>
      </c>
      <c r="E13" s="43" t="s">
        <v>108</v>
      </c>
      <c r="F13" s="41"/>
      <c r="G13" s="21"/>
      <c r="H13" s="16"/>
    </row>
    <row r="14" spans="1:8" ht="18.75" customHeight="1" x14ac:dyDescent="0.3">
      <c r="A14" s="11"/>
      <c r="B14" s="11"/>
      <c r="C14" s="11"/>
      <c r="D14" s="11"/>
      <c r="E14" s="11"/>
      <c r="F14" s="11"/>
      <c r="G14" s="11"/>
      <c r="H14" s="16"/>
    </row>
    <row r="15" spans="1:8" ht="18.75" customHeight="1" x14ac:dyDescent="0.3">
      <c r="A15" s="10" t="s">
        <v>113</v>
      </c>
      <c r="B15" s="10"/>
      <c r="C15" s="10"/>
      <c r="D15" s="10"/>
      <c r="E15" s="10"/>
      <c r="F15" s="10"/>
      <c r="G15" s="10"/>
      <c r="H15" s="16"/>
    </row>
    <row r="16" spans="1:8" ht="54" customHeight="1" x14ac:dyDescent="0.3">
      <c r="A16" s="44"/>
      <c r="B16" s="45" t="s">
        <v>114</v>
      </c>
      <c r="C16" s="25" t="s">
        <v>115</v>
      </c>
      <c r="D16" s="26" t="s">
        <v>45</v>
      </c>
      <c r="E16" s="27" t="s">
        <v>57</v>
      </c>
      <c r="F16" s="46"/>
      <c r="G16" s="44"/>
      <c r="H16" s="16"/>
    </row>
    <row r="17" spans="1:8" ht="54" customHeight="1" x14ac:dyDescent="0.3">
      <c r="A17" s="44"/>
      <c r="B17" s="45" t="s">
        <v>116</v>
      </c>
      <c r="C17" s="47" t="s">
        <v>117</v>
      </c>
      <c r="D17" s="26" t="s">
        <v>45</v>
      </c>
      <c r="E17" s="48" t="s">
        <v>118</v>
      </c>
      <c r="F17" s="46"/>
      <c r="G17" s="44"/>
      <c r="H17" s="16"/>
    </row>
    <row r="18" spans="1:8" ht="54" customHeight="1" x14ac:dyDescent="0.3">
      <c r="A18" s="44"/>
      <c r="B18" s="45" t="s">
        <v>119</v>
      </c>
      <c r="C18" s="25" t="s">
        <v>120</v>
      </c>
      <c r="D18" s="26" t="s">
        <v>45</v>
      </c>
      <c r="E18" s="27" t="s">
        <v>121</v>
      </c>
      <c r="F18" s="46"/>
      <c r="G18" s="44"/>
      <c r="H18" s="16"/>
    </row>
    <row r="19" spans="1:8" ht="37.5" customHeight="1" x14ac:dyDescent="0.3">
      <c r="A19" s="44"/>
      <c r="B19" s="45" t="s">
        <v>122</v>
      </c>
      <c r="C19" s="47" t="s">
        <v>123</v>
      </c>
      <c r="D19" s="24" t="s">
        <v>53</v>
      </c>
      <c r="E19" s="48" t="s">
        <v>124</v>
      </c>
      <c r="F19" s="46"/>
      <c r="G19" s="44"/>
      <c r="H19" s="16"/>
    </row>
    <row r="20" spans="1:8" ht="37.5" customHeight="1" x14ac:dyDescent="0.3">
      <c r="A20" s="44"/>
      <c r="B20" s="45" t="s">
        <v>125</v>
      </c>
      <c r="C20" s="25" t="s">
        <v>126</v>
      </c>
      <c r="D20" s="24" t="s">
        <v>53</v>
      </c>
      <c r="E20" s="27" t="s">
        <v>124</v>
      </c>
      <c r="F20" s="46"/>
      <c r="G20" s="44"/>
      <c r="H20" s="16"/>
    </row>
    <row r="21" spans="1:8" ht="37.5" customHeight="1" x14ac:dyDescent="0.3">
      <c r="A21" s="44"/>
      <c r="B21" s="45" t="s">
        <v>127</v>
      </c>
      <c r="C21" s="47" t="s">
        <v>128</v>
      </c>
      <c r="D21" s="24" t="s">
        <v>53</v>
      </c>
      <c r="E21" s="48" t="s">
        <v>124</v>
      </c>
      <c r="F21" s="46"/>
      <c r="G21" s="44"/>
      <c r="H21" s="16"/>
    </row>
    <row r="22" spans="1:8" ht="18.75" customHeight="1" x14ac:dyDescent="0.3">
      <c r="A22" s="11"/>
      <c r="B22" s="11"/>
      <c r="C22" s="11"/>
      <c r="D22" s="11"/>
      <c r="E22" s="11"/>
      <c r="F22" s="11"/>
      <c r="G22" s="11"/>
      <c r="H22" s="16"/>
    </row>
    <row r="23" spans="1:8" ht="18.75" customHeight="1" x14ac:dyDescent="0.3">
      <c r="A23" s="9" t="s">
        <v>129</v>
      </c>
      <c r="B23" s="9"/>
      <c r="C23" s="9"/>
      <c r="D23" s="9"/>
      <c r="E23" s="9"/>
      <c r="F23" s="9"/>
      <c r="G23" s="9"/>
      <c r="H23" s="16"/>
    </row>
    <row r="24" spans="1:8" ht="54" customHeight="1" x14ac:dyDescent="0.3">
      <c r="A24" s="49"/>
      <c r="B24" s="50" t="s">
        <v>130</v>
      </c>
      <c r="C24" s="25" t="s">
        <v>131</v>
      </c>
      <c r="D24" s="26" t="s">
        <v>45</v>
      </c>
      <c r="E24" s="27" t="s">
        <v>132</v>
      </c>
      <c r="F24" s="51"/>
      <c r="G24" s="49"/>
      <c r="H24" s="16"/>
    </row>
    <row r="25" spans="1:8" ht="54" customHeight="1" x14ac:dyDescent="0.3">
      <c r="A25" s="49"/>
      <c r="B25" s="50" t="s">
        <v>133</v>
      </c>
      <c r="C25" s="52" t="s">
        <v>134</v>
      </c>
      <c r="D25" s="26" t="s">
        <v>45</v>
      </c>
      <c r="E25" s="53" t="s">
        <v>135</v>
      </c>
      <c r="F25" s="51"/>
      <c r="G25" s="49"/>
      <c r="H25" s="16"/>
    </row>
    <row r="26" spans="1:8" ht="54" customHeight="1" x14ac:dyDescent="0.3">
      <c r="A26" s="49"/>
      <c r="B26" s="50" t="s">
        <v>136</v>
      </c>
      <c r="C26" s="25" t="s">
        <v>137</v>
      </c>
      <c r="D26" s="26" t="s">
        <v>45</v>
      </c>
      <c r="E26" s="27" t="s">
        <v>138</v>
      </c>
      <c r="F26" s="51"/>
      <c r="G26" s="49"/>
      <c r="H26" s="16"/>
    </row>
    <row r="27" spans="1:8" ht="56.25" customHeight="1" x14ac:dyDescent="0.3">
      <c r="A27" s="49"/>
      <c r="B27" s="50" t="s">
        <v>139</v>
      </c>
      <c r="C27" s="52" t="s">
        <v>140</v>
      </c>
      <c r="D27" s="24" t="s">
        <v>53</v>
      </c>
      <c r="E27" s="53" t="s">
        <v>141</v>
      </c>
      <c r="F27" s="51"/>
      <c r="G27" s="49"/>
      <c r="H27" s="16"/>
    </row>
    <row r="28" spans="1:8" ht="56.25" customHeight="1" x14ac:dyDescent="0.3">
      <c r="A28" s="49"/>
      <c r="B28" s="50" t="s">
        <v>142</v>
      </c>
      <c r="C28" s="25" t="s">
        <v>143</v>
      </c>
      <c r="D28" s="24" t="s">
        <v>53</v>
      </c>
      <c r="E28" s="27" t="s">
        <v>141</v>
      </c>
      <c r="F28" s="51"/>
      <c r="G28" s="49"/>
      <c r="H28" s="16"/>
    </row>
    <row r="29" spans="1:8" ht="56.25" customHeight="1" x14ac:dyDescent="0.3">
      <c r="A29" s="49"/>
      <c r="B29" s="50" t="s">
        <v>144</v>
      </c>
      <c r="C29" s="52" t="s">
        <v>145</v>
      </c>
      <c r="D29" s="24" t="s">
        <v>53</v>
      </c>
      <c r="E29" s="53" t="s">
        <v>141</v>
      </c>
      <c r="F29" s="51"/>
      <c r="G29" s="49"/>
      <c r="H29" s="16"/>
    </row>
    <row r="30" spans="1:8" ht="18.75" customHeight="1" x14ac:dyDescent="0.3">
      <c r="A30" s="11"/>
      <c r="B30" s="11"/>
      <c r="C30" s="11"/>
      <c r="D30" s="11"/>
      <c r="E30" s="11"/>
      <c r="F30" s="11"/>
      <c r="G30" s="11"/>
      <c r="H30" s="16"/>
    </row>
    <row r="31" spans="1:8" ht="18.75" customHeight="1" x14ac:dyDescent="0.3">
      <c r="A31" s="16"/>
      <c r="B31" s="16"/>
      <c r="C31" s="16"/>
      <c r="D31" s="16"/>
      <c r="E31" s="16"/>
      <c r="F31" s="16"/>
      <c r="G31" s="16"/>
      <c r="H31" s="16"/>
    </row>
    <row r="32" spans="1:8" ht="18.75" customHeight="1" x14ac:dyDescent="0.3">
      <c r="A32" s="8"/>
      <c r="B32" s="8"/>
      <c r="C32" s="8"/>
      <c r="D32" s="8"/>
      <c r="E32" s="8"/>
      <c r="F32" s="8"/>
      <c r="G32" s="8"/>
      <c r="H32" s="8"/>
    </row>
    <row r="33" spans="1:8" ht="18.75" customHeight="1" x14ac:dyDescent="0.3">
      <c r="A33" s="7" t="s">
        <v>146</v>
      </c>
      <c r="B33" s="7"/>
      <c r="C33" s="7"/>
      <c r="D33" s="7"/>
      <c r="E33" s="7"/>
      <c r="F33" s="7"/>
      <c r="G33" s="7"/>
      <c r="H33" s="16"/>
    </row>
    <row r="34" spans="1:8" ht="32.25" customHeight="1" x14ac:dyDescent="0.3">
      <c r="A34" s="6" t="s">
        <v>147</v>
      </c>
      <c r="B34" s="6"/>
      <c r="C34" s="6"/>
      <c r="D34" s="6"/>
      <c r="E34" s="6"/>
      <c r="F34" s="6"/>
      <c r="G34" s="6"/>
      <c r="H34" s="16"/>
    </row>
    <row r="35" spans="1:8" ht="18.75" customHeight="1" x14ac:dyDescent="0.3">
      <c r="A35" s="5" t="s">
        <v>148</v>
      </c>
      <c r="B35" s="5"/>
      <c r="C35" s="5"/>
      <c r="D35" s="5"/>
      <c r="E35" s="5"/>
      <c r="F35" s="5"/>
      <c r="G35" s="5"/>
      <c r="H35" s="16"/>
    </row>
    <row r="36" spans="1:8" ht="82.5" customHeight="1" x14ac:dyDescent="0.3">
      <c r="A36" s="4" t="s">
        <v>149</v>
      </c>
      <c r="B36" s="4"/>
      <c r="C36" s="4"/>
      <c r="D36" s="4"/>
      <c r="E36" s="4"/>
      <c r="F36" s="4"/>
      <c r="G36" s="4"/>
      <c r="H36" s="16"/>
    </row>
    <row r="37" spans="1:8" ht="18.75" customHeight="1" x14ac:dyDescent="0.3">
      <c r="A37" s="8"/>
      <c r="B37" s="8"/>
      <c r="C37" s="8"/>
      <c r="D37" s="8"/>
      <c r="E37" s="8"/>
      <c r="F37" s="8"/>
      <c r="G37" s="8"/>
      <c r="H37" s="8"/>
    </row>
    <row r="38" spans="1:8" ht="18.75" customHeight="1" x14ac:dyDescent="0.3">
      <c r="A38" s="16"/>
      <c r="B38" s="16"/>
      <c r="C38" s="16"/>
      <c r="D38" s="16"/>
      <c r="E38" s="16"/>
      <c r="F38" s="16"/>
      <c r="G38" s="16"/>
      <c r="H38" s="16"/>
    </row>
    <row r="39" spans="1:8" ht="18.75" customHeight="1" x14ac:dyDescent="0.3">
      <c r="A39" s="3" t="s">
        <v>150</v>
      </c>
      <c r="B39" s="3"/>
      <c r="C39" s="3"/>
      <c r="D39" s="3"/>
      <c r="E39" s="3"/>
      <c r="F39" s="3"/>
      <c r="G39" s="3"/>
      <c r="H39" s="16"/>
    </row>
    <row r="40" spans="1:8" ht="18.75" customHeight="1" x14ac:dyDescent="0.3">
      <c r="A40" s="14"/>
      <c r="B40" s="14"/>
      <c r="C40" s="14"/>
      <c r="D40" s="14"/>
      <c r="E40" s="14"/>
      <c r="F40" s="14"/>
      <c r="G40" s="14"/>
      <c r="H40" s="14"/>
    </row>
  </sheetData>
  <mergeCells count="18">
    <mergeCell ref="A37:H37"/>
    <mergeCell ref="A39:G39"/>
    <mergeCell ref="A40:H40"/>
    <mergeCell ref="A32:H32"/>
    <mergeCell ref="A33:G33"/>
    <mergeCell ref="A34:G34"/>
    <mergeCell ref="A35:G35"/>
    <mergeCell ref="A36:G36"/>
    <mergeCell ref="A14:G14"/>
    <mergeCell ref="A15:G15"/>
    <mergeCell ref="A22:G22"/>
    <mergeCell ref="A23:G23"/>
    <mergeCell ref="A30:G30"/>
    <mergeCell ref="A1:H1"/>
    <mergeCell ref="A2:G2"/>
    <mergeCell ref="A3:G3"/>
    <mergeCell ref="A4:H4"/>
    <mergeCell ref="A7:G7"/>
  </mergeCells>
  <dataValidations count="1">
    <dataValidation type="whole" allowBlank="1" showInputMessage="1" showErrorMessage="1" errorTitle="Invalid Score" error="Please enter a number between 1 and 5 only.  1 = Unlikely (Almost never true)  5 = Very Likely (Almost always true)" promptTitle="Score  1 - 5" prompt="1 = Unlikely   2 = Occasionally   3 = Sometimes   4 = Often   5 = Very Likely" sqref="F8:F13 F16:F21 F24:F29" xr:uid="{00000000-0002-0000-0200-000000000000}">
      <formula1>1</formula1>
      <formula2>5</formula2>
    </dataValidation>
  </dataValidations>
  <pageMargins left="0.75" right="0.75" top="1" bottom="1" header="0.511811023622047" footer="0.511811023622047"/>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40"/>
  <sheetViews>
    <sheetView showGridLines="0" zoomScale="115" zoomScaleNormal="115" workbookViewId="0">
      <selection activeCell="I12" sqref="I12"/>
    </sheetView>
  </sheetViews>
  <sheetFormatPr defaultColWidth="8.7109375" defaultRowHeight="18.75" x14ac:dyDescent="0.3"/>
  <cols>
    <col min="1" max="1" width="2" style="15" customWidth="1"/>
    <col min="2" max="2" width="8" style="15" customWidth="1"/>
    <col min="3" max="3" width="52" style="15" customWidth="1"/>
    <col min="4" max="4" width="14" style="15" hidden="1" customWidth="1"/>
    <col min="5" max="5" width="18" style="15" hidden="1" customWidth="1"/>
    <col min="6" max="6" width="14" style="15" customWidth="1"/>
    <col min="7" max="7" width="2" style="15" customWidth="1"/>
    <col min="8" max="16384" width="8.7109375" style="15"/>
  </cols>
  <sheetData>
    <row r="1" spans="1:8" ht="18.75" customHeight="1" x14ac:dyDescent="0.3">
      <c r="A1" s="14"/>
      <c r="B1" s="14"/>
      <c r="C1" s="14"/>
      <c r="D1" s="14"/>
      <c r="E1" s="14"/>
      <c r="F1" s="14"/>
      <c r="G1" s="14"/>
      <c r="H1" s="14"/>
    </row>
    <row r="2" spans="1:8" ht="51" customHeight="1" x14ac:dyDescent="0.3">
      <c r="A2" s="13" t="s">
        <v>151</v>
      </c>
      <c r="B2" s="13"/>
      <c r="C2" s="13"/>
      <c r="D2" s="13"/>
      <c r="E2" s="13"/>
      <c r="F2" s="13"/>
      <c r="G2" s="13"/>
      <c r="H2" s="16"/>
    </row>
    <row r="3" spans="1:8" ht="32.25" customHeight="1" x14ac:dyDescent="0.3">
      <c r="A3" s="12" t="s">
        <v>36</v>
      </c>
      <c r="B3" s="12"/>
      <c r="C3" s="12"/>
      <c r="D3" s="12"/>
      <c r="E3" s="12"/>
      <c r="F3" s="12"/>
      <c r="G3" s="12"/>
      <c r="H3" s="16"/>
    </row>
    <row r="4" spans="1:8" ht="18.75" customHeight="1" x14ac:dyDescent="0.3">
      <c r="A4" s="14"/>
      <c r="B4" s="14"/>
      <c r="C4" s="14"/>
      <c r="D4" s="14"/>
      <c r="E4" s="14"/>
      <c r="F4" s="14"/>
      <c r="G4" s="14"/>
      <c r="H4" s="14"/>
    </row>
    <row r="5" spans="1:8" ht="18.75" customHeight="1" x14ac:dyDescent="0.3">
      <c r="A5" s="16"/>
      <c r="B5" s="16"/>
      <c r="C5" s="16"/>
      <c r="D5" s="16"/>
      <c r="E5" s="16"/>
      <c r="F5" s="16"/>
      <c r="G5" s="16"/>
      <c r="H5" s="16"/>
    </row>
    <row r="6" spans="1:8" ht="54" customHeight="1" x14ac:dyDescent="0.3">
      <c r="A6" s="21"/>
      <c r="B6" s="22" t="s">
        <v>37</v>
      </c>
      <c r="C6" s="22" t="s">
        <v>38</v>
      </c>
      <c r="D6" s="22" t="s">
        <v>39</v>
      </c>
      <c r="E6" s="22" t="s">
        <v>40</v>
      </c>
      <c r="F6" s="22" t="s">
        <v>41</v>
      </c>
      <c r="G6" s="21"/>
      <c r="H6" s="16"/>
    </row>
    <row r="7" spans="1:8" ht="18.75" customHeight="1" x14ac:dyDescent="0.3">
      <c r="A7" s="63" t="s">
        <v>152</v>
      </c>
      <c r="B7" s="63"/>
      <c r="C7" s="63"/>
      <c r="D7" s="63"/>
      <c r="E7" s="63"/>
      <c r="F7" s="63"/>
      <c r="G7" s="63"/>
      <c r="H7" s="16"/>
    </row>
    <row r="8" spans="1:8" ht="54" customHeight="1" x14ac:dyDescent="0.3">
      <c r="A8" s="23"/>
      <c r="B8" s="24" t="s">
        <v>153</v>
      </c>
      <c r="C8" s="25" t="s">
        <v>154</v>
      </c>
      <c r="D8" s="26" t="s">
        <v>45</v>
      </c>
      <c r="E8" s="27" t="s">
        <v>155</v>
      </c>
      <c r="F8" s="28"/>
      <c r="G8" s="23"/>
      <c r="H8" s="16"/>
    </row>
    <row r="9" spans="1:8" ht="54" customHeight="1" x14ac:dyDescent="0.3">
      <c r="A9" s="23"/>
      <c r="B9" s="24" t="s">
        <v>156</v>
      </c>
      <c r="C9" s="29" t="s">
        <v>157</v>
      </c>
      <c r="D9" s="26" t="s">
        <v>45</v>
      </c>
      <c r="E9" s="30" t="s">
        <v>158</v>
      </c>
      <c r="F9" s="28"/>
      <c r="G9" s="23"/>
      <c r="H9" s="16"/>
    </row>
    <row r="10" spans="1:8" ht="54" customHeight="1" x14ac:dyDescent="0.3">
      <c r="A10" s="23"/>
      <c r="B10" s="24" t="s">
        <v>159</v>
      </c>
      <c r="C10" s="25" t="s">
        <v>160</v>
      </c>
      <c r="D10" s="26" t="s">
        <v>45</v>
      </c>
      <c r="E10" s="27" t="s">
        <v>105</v>
      </c>
      <c r="F10" s="28"/>
      <c r="G10" s="23"/>
      <c r="H10" s="16"/>
    </row>
    <row r="11" spans="1:8" ht="37.5" customHeight="1" x14ac:dyDescent="0.3">
      <c r="A11" s="23"/>
      <c r="B11" s="24" t="s">
        <v>161</v>
      </c>
      <c r="C11" s="29" t="s">
        <v>162</v>
      </c>
      <c r="D11" s="24" t="s">
        <v>53</v>
      </c>
      <c r="E11" s="30" t="s">
        <v>163</v>
      </c>
      <c r="F11" s="28"/>
      <c r="G11" s="23"/>
      <c r="H11" s="16"/>
    </row>
    <row r="12" spans="1:8" ht="37.5" customHeight="1" x14ac:dyDescent="0.3">
      <c r="A12" s="23"/>
      <c r="B12" s="24" t="s">
        <v>164</v>
      </c>
      <c r="C12" s="25" t="s">
        <v>165</v>
      </c>
      <c r="D12" s="24" t="s">
        <v>53</v>
      </c>
      <c r="E12" s="27" t="s">
        <v>163</v>
      </c>
      <c r="F12" s="28"/>
      <c r="G12" s="23"/>
      <c r="H12" s="16"/>
    </row>
    <row r="13" spans="1:8" ht="54" customHeight="1" x14ac:dyDescent="0.3">
      <c r="A13" s="23"/>
      <c r="B13" s="24" t="s">
        <v>166</v>
      </c>
      <c r="C13" s="29" t="s">
        <v>167</v>
      </c>
      <c r="D13" s="24" t="s">
        <v>53</v>
      </c>
      <c r="E13" s="30" t="s">
        <v>163</v>
      </c>
      <c r="F13" s="28"/>
      <c r="G13" s="23"/>
      <c r="H13" s="16"/>
    </row>
    <row r="14" spans="1:8" ht="18.75" customHeight="1" x14ac:dyDescent="0.3">
      <c r="A14" s="11"/>
      <c r="B14" s="11"/>
      <c r="C14" s="11"/>
      <c r="D14" s="11"/>
      <c r="E14" s="11"/>
      <c r="F14" s="11"/>
      <c r="G14" s="11"/>
      <c r="H14" s="16"/>
    </row>
    <row r="15" spans="1:8" ht="18.75" customHeight="1" x14ac:dyDescent="0.3">
      <c r="A15" s="68" t="s">
        <v>168</v>
      </c>
      <c r="B15" s="68"/>
      <c r="C15" s="68"/>
      <c r="D15" s="68"/>
      <c r="E15" s="68"/>
      <c r="F15" s="68"/>
      <c r="G15" s="68"/>
      <c r="H15" s="16"/>
    </row>
    <row r="16" spans="1:8" ht="54" customHeight="1" x14ac:dyDescent="0.3">
      <c r="A16" s="54"/>
      <c r="B16" s="55" t="s">
        <v>169</v>
      </c>
      <c r="C16" s="25" t="s">
        <v>170</v>
      </c>
      <c r="D16" s="26" t="s">
        <v>45</v>
      </c>
      <c r="E16" s="27" t="s">
        <v>171</v>
      </c>
      <c r="F16" s="56"/>
      <c r="G16" s="54"/>
      <c r="H16" s="16"/>
    </row>
    <row r="17" spans="1:8" ht="54" customHeight="1" x14ac:dyDescent="0.3">
      <c r="A17" s="54"/>
      <c r="B17" s="55" t="s">
        <v>172</v>
      </c>
      <c r="C17" s="57" t="s">
        <v>173</v>
      </c>
      <c r="D17" s="26" t="s">
        <v>45</v>
      </c>
      <c r="E17" s="58" t="s">
        <v>171</v>
      </c>
      <c r="F17" s="56"/>
      <c r="G17" s="54"/>
      <c r="H17" s="16"/>
    </row>
    <row r="18" spans="1:8" ht="54" customHeight="1" x14ac:dyDescent="0.3">
      <c r="A18" s="54"/>
      <c r="B18" s="55" t="s">
        <v>174</v>
      </c>
      <c r="C18" s="25" t="s">
        <v>175</v>
      </c>
      <c r="D18" s="26" t="s">
        <v>45</v>
      </c>
      <c r="E18" s="27" t="s">
        <v>176</v>
      </c>
      <c r="F18" s="56"/>
      <c r="G18" s="54"/>
      <c r="H18" s="16"/>
    </row>
    <row r="19" spans="1:8" ht="54" customHeight="1" x14ac:dyDescent="0.3">
      <c r="A19" s="54"/>
      <c r="B19" s="55" t="s">
        <v>177</v>
      </c>
      <c r="C19" s="57" t="s">
        <v>178</v>
      </c>
      <c r="D19" s="24" t="s">
        <v>53</v>
      </c>
      <c r="E19" s="58" t="s">
        <v>179</v>
      </c>
      <c r="F19" s="56"/>
      <c r="G19" s="54"/>
      <c r="H19" s="16"/>
    </row>
    <row r="20" spans="1:8" ht="54" customHeight="1" x14ac:dyDescent="0.3">
      <c r="A20" s="54"/>
      <c r="B20" s="55" t="s">
        <v>180</v>
      </c>
      <c r="C20" s="25" t="s">
        <v>181</v>
      </c>
      <c r="D20" s="24" t="s">
        <v>53</v>
      </c>
      <c r="E20" s="27" t="s">
        <v>179</v>
      </c>
      <c r="F20" s="56"/>
      <c r="G20" s="54"/>
      <c r="H20" s="16"/>
    </row>
    <row r="21" spans="1:8" ht="37.5" customHeight="1" x14ac:dyDescent="0.3">
      <c r="A21" s="54"/>
      <c r="B21" s="55" t="s">
        <v>182</v>
      </c>
      <c r="C21" s="57" t="s">
        <v>183</v>
      </c>
      <c r="D21" s="24" t="s">
        <v>53</v>
      </c>
      <c r="E21" s="58" t="s">
        <v>184</v>
      </c>
      <c r="F21" s="56"/>
      <c r="G21" s="54"/>
      <c r="H21" s="16"/>
    </row>
    <row r="22" spans="1:8" ht="18.75" customHeight="1" x14ac:dyDescent="0.3">
      <c r="A22" s="11"/>
      <c r="B22" s="11"/>
      <c r="C22" s="11"/>
      <c r="D22" s="11"/>
      <c r="E22" s="11"/>
      <c r="F22" s="11"/>
      <c r="G22" s="11"/>
      <c r="H22" s="16"/>
    </row>
    <row r="23" spans="1:8" ht="18.75" customHeight="1" x14ac:dyDescent="0.3">
      <c r="A23" s="59" t="s">
        <v>185</v>
      </c>
      <c r="B23" s="59"/>
      <c r="C23" s="59"/>
      <c r="D23" s="59"/>
      <c r="E23" s="59"/>
      <c r="F23" s="59"/>
      <c r="G23" s="59"/>
      <c r="H23" s="16"/>
    </row>
    <row r="24" spans="1:8" ht="54" customHeight="1" x14ac:dyDescent="0.3">
      <c r="A24" s="31"/>
      <c r="B24" s="26" t="s">
        <v>186</v>
      </c>
      <c r="C24" s="25" t="s">
        <v>187</v>
      </c>
      <c r="D24" s="26" t="s">
        <v>45</v>
      </c>
      <c r="E24" s="27" t="s">
        <v>188</v>
      </c>
      <c r="F24" s="32"/>
      <c r="G24" s="31"/>
      <c r="H24" s="16"/>
    </row>
    <row r="25" spans="1:8" ht="54" customHeight="1" x14ac:dyDescent="0.3">
      <c r="A25" s="31"/>
      <c r="B25" s="26" t="s">
        <v>189</v>
      </c>
      <c r="C25" s="33" t="s">
        <v>190</v>
      </c>
      <c r="D25" s="26" t="s">
        <v>45</v>
      </c>
      <c r="E25" s="34" t="s">
        <v>191</v>
      </c>
      <c r="F25" s="32"/>
      <c r="G25" s="31"/>
      <c r="H25" s="16"/>
    </row>
    <row r="26" spans="1:8" ht="54" customHeight="1" x14ac:dyDescent="0.3">
      <c r="A26" s="31"/>
      <c r="B26" s="26" t="s">
        <v>192</v>
      </c>
      <c r="C26" s="25" t="s">
        <v>193</v>
      </c>
      <c r="D26" s="26" t="s">
        <v>45</v>
      </c>
      <c r="E26" s="27" t="s">
        <v>194</v>
      </c>
      <c r="F26" s="32"/>
      <c r="G26" s="31"/>
      <c r="H26" s="16"/>
    </row>
    <row r="27" spans="1:8" ht="54" customHeight="1" x14ac:dyDescent="0.3">
      <c r="A27" s="31"/>
      <c r="B27" s="26" t="s">
        <v>195</v>
      </c>
      <c r="C27" s="104" t="s">
        <v>481</v>
      </c>
      <c r="D27" s="24" t="s">
        <v>53</v>
      </c>
      <c r="E27" s="34" t="s">
        <v>196</v>
      </c>
      <c r="F27" s="32"/>
      <c r="G27" s="31"/>
      <c r="H27" s="16"/>
    </row>
    <row r="28" spans="1:8" ht="54" x14ac:dyDescent="0.3">
      <c r="A28" s="31"/>
      <c r="B28" s="26" t="s">
        <v>197</v>
      </c>
      <c r="C28" s="105" t="s">
        <v>482</v>
      </c>
      <c r="D28" s="24" t="s">
        <v>53</v>
      </c>
      <c r="E28" s="27" t="s">
        <v>196</v>
      </c>
      <c r="F28" s="32"/>
      <c r="G28" s="31"/>
      <c r="H28" s="16"/>
    </row>
    <row r="29" spans="1:8" ht="37.5" customHeight="1" x14ac:dyDescent="0.3">
      <c r="A29" s="31"/>
      <c r="B29" s="26" t="s">
        <v>198</v>
      </c>
      <c r="C29" s="33" t="s">
        <v>199</v>
      </c>
      <c r="D29" s="24" t="s">
        <v>53</v>
      </c>
      <c r="E29" s="34" t="s">
        <v>196</v>
      </c>
      <c r="F29" s="32"/>
      <c r="G29" s="31"/>
      <c r="H29" s="16"/>
    </row>
    <row r="30" spans="1:8" ht="18.75" customHeight="1" x14ac:dyDescent="0.3">
      <c r="A30" s="11"/>
      <c r="B30" s="11"/>
      <c r="C30" s="11"/>
      <c r="D30" s="11"/>
      <c r="E30" s="11"/>
      <c r="F30" s="11"/>
      <c r="G30" s="11"/>
      <c r="H30" s="16"/>
    </row>
    <row r="31" spans="1:8" ht="18.75" customHeight="1" x14ac:dyDescent="0.3">
      <c r="A31" s="16"/>
      <c r="B31" s="16"/>
      <c r="C31" s="16"/>
      <c r="D31" s="16"/>
      <c r="E31" s="16"/>
      <c r="F31" s="16"/>
      <c r="G31" s="16"/>
      <c r="H31" s="16"/>
    </row>
    <row r="32" spans="1:8" ht="18.75" customHeight="1" x14ac:dyDescent="0.3">
      <c r="A32" s="8"/>
      <c r="B32" s="8"/>
      <c r="C32" s="8"/>
      <c r="D32" s="8"/>
      <c r="E32" s="8"/>
      <c r="F32" s="8"/>
      <c r="G32" s="8"/>
      <c r="H32" s="8"/>
    </row>
    <row r="33" spans="1:8" ht="18.75" customHeight="1" x14ac:dyDescent="0.3">
      <c r="A33" s="7" t="s">
        <v>200</v>
      </c>
      <c r="B33" s="7"/>
      <c r="C33" s="7"/>
      <c r="D33" s="7"/>
      <c r="E33" s="7"/>
      <c r="F33" s="7"/>
      <c r="G33" s="7"/>
      <c r="H33" s="16"/>
    </row>
    <row r="34" spans="1:8" ht="32.25" customHeight="1" x14ac:dyDescent="0.3">
      <c r="A34" s="6" t="s">
        <v>201</v>
      </c>
      <c r="B34" s="6"/>
      <c r="C34" s="6"/>
      <c r="D34" s="6"/>
      <c r="E34" s="6"/>
      <c r="F34" s="6"/>
      <c r="G34" s="6"/>
      <c r="H34" s="16"/>
    </row>
    <row r="35" spans="1:8" ht="18.75" customHeight="1" x14ac:dyDescent="0.3">
      <c r="A35" s="5" t="s">
        <v>202</v>
      </c>
      <c r="B35" s="5"/>
      <c r="C35" s="5"/>
      <c r="D35" s="5"/>
      <c r="E35" s="5"/>
      <c r="F35" s="5"/>
      <c r="G35" s="5"/>
      <c r="H35" s="16"/>
    </row>
    <row r="36" spans="1:8" ht="93" customHeight="1" x14ac:dyDescent="0.3">
      <c r="A36" s="4" t="s">
        <v>203</v>
      </c>
      <c r="B36" s="4"/>
      <c r="C36" s="4"/>
      <c r="D36" s="4"/>
      <c r="E36" s="4"/>
      <c r="F36" s="4"/>
      <c r="G36" s="4"/>
      <c r="H36" s="16"/>
    </row>
    <row r="37" spans="1:8" ht="18.75" customHeight="1" x14ac:dyDescent="0.3">
      <c r="A37" s="8"/>
      <c r="B37" s="8"/>
      <c r="C37" s="8"/>
      <c r="D37" s="8"/>
      <c r="E37" s="8"/>
      <c r="F37" s="8"/>
      <c r="G37" s="8"/>
      <c r="H37" s="8"/>
    </row>
    <row r="38" spans="1:8" ht="18.75" customHeight="1" x14ac:dyDescent="0.3">
      <c r="A38" s="16"/>
      <c r="B38" s="16"/>
      <c r="C38" s="16"/>
      <c r="D38" s="16"/>
      <c r="E38" s="16"/>
      <c r="F38" s="16"/>
      <c r="G38" s="16"/>
      <c r="H38" s="16"/>
    </row>
    <row r="39" spans="1:8" ht="18.75" customHeight="1" x14ac:dyDescent="0.3">
      <c r="A39" s="3" t="s">
        <v>204</v>
      </c>
      <c r="B39" s="3"/>
      <c r="C39" s="3"/>
      <c r="D39" s="3"/>
      <c r="E39" s="3"/>
      <c r="F39" s="3"/>
      <c r="G39" s="3"/>
      <c r="H39" s="16"/>
    </row>
    <row r="40" spans="1:8" ht="18.75" customHeight="1" x14ac:dyDescent="0.3">
      <c r="A40" s="14"/>
      <c r="B40" s="14"/>
      <c r="C40" s="14"/>
      <c r="D40" s="14"/>
      <c r="E40" s="14"/>
      <c r="F40" s="14"/>
      <c r="G40" s="14"/>
      <c r="H40" s="14"/>
    </row>
  </sheetData>
  <mergeCells count="18">
    <mergeCell ref="A37:H37"/>
    <mergeCell ref="A39:G39"/>
    <mergeCell ref="A40:H40"/>
    <mergeCell ref="A32:H32"/>
    <mergeCell ref="A33:G33"/>
    <mergeCell ref="A34:G34"/>
    <mergeCell ref="A35:G35"/>
    <mergeCell ref="A36:G36"/>
    <mergeCell ref="A14:G14"/>
    <mergeCell ref="A15:G15"/>
    <mergeCell ref="A22:G22"/>
    <mergeCell ref="A23:G23"/>
    <mergeCell ref="A30:G30"/>
    <mergeCell ref="A1:H1"/>
    <mergeCell ref="A2:G2"/>
    <mergeCell ref="A3:G3"/>
    <mergeCell ref="A4:H4"/>
    <mergeCell ref="A7:G7"/>
  </mergeCells>
  <dataValidations count="1">
    <dataValidation type="whole" allowBlank="1" showInputMessage="1" showErrorMessage="1" errorTitle="Invalid Score" error="Please enter a number between 1 and 5 only.  1 = Unlikely (Almost never true)  5 = Very Likely (Almost always true)" promptTitle="Score  1 - 5" prompt="1 = Unlikely   2 = Occasionally   3 = Sometimes   4 = Often   5 = Very Likely" sqref="F8:F13 F16:F21 F24:F29" xr:uid="{00000000-0002-0000-0300-000000000000}">
      <formula1>1</formula1>
      <formula2>5</formula2>
    </dataValidation>
  </dataValidations>
  <pageMargins left="0.75" right="0.75" top="1" bottom="1" header="0.511811023622047" footer="0.511811023622047"/>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38"/>
  <sheetViews>
    <sheetView showGridLines="0" zoomScale="115" zoomScaleNormal="115" workbookViewId="0">
      <selection activeCell="H9" sqref="H9"/>
    </sheetView>
  </sheetViews>
  <sheetFormatPr defaultColWidth="8.7109375" defaultRowHeight="18.75" x14ac:dyDescent="0.3"/>
  <cols>
    <col min="1" max="1" width="2" style="15" customWidth="1"/>
    <col min="2" max="2" width="8" style="15" customWidth="1"/>
    <col min="3" max="3" width="52" style="15" customWidth="1"/>
    <col min="4" max="4" width="14" style="15" hidden="1" customWidth="1"/>
    <col min="5" max="5" width="18" style="15" hidden="1" customWidth="1"/>
    <col min="6" max="6" width="14" style="15" customWidth="1"/>
    <col min="7" max="7" width="2" style="15" customWidth="1"/>
    <col min="8" max="16384" width="8.7109375" style="15"/>
  </cols>
  <sheetData>
    <row r="1" spans="1:8" ht="18.75" customHeight="1" x14ac:dyDescent="0.3">
      <c r="A1" s="14"/>
      <c r="B1" s="14"/>
      <c r="C1" s="14"/>
      <c r="D1" s="14"/>
      <c r="E1" s="14"/>
      <c r="F1" s="14"/>
      <c r="G1" s="14"/>
      <c r="H1" s="14"/>
    </row>
    <row r="2" spans="1:8" ht="36" customHeight="1" x14ac:dyDescent="0.3">
      <c r="A2" s="13" t="s">
        <v>205</v>
      </c>
      <c r="B2" s="13"/>
      <c r="C2" s="13"/>
      <c r="D2" s="13"/>
      <c r="E2" s="13"/>
      <c r="F2" s="13"/>
      <c r="G2" s="13"/>
      <c r="H2" s="16"/>
    </row>
    <row r="3" spans="1:8" ht="32.25" customHeight="1" x14ac:dyDescent="0.3">
      <c r="A3" s="12" t="s">
        <v>36</v>
      </c>
      <c r="B3" s="12"/>
      <c r="C3" s="12"/>
      <c r="D3" s="12"/>
      <c r="E3" s="12"/>
      <c r="F3" s="12"/>
      <c r="G3" s="12"/>
      <c r="H3" s="16"/>
    </row>
    <row r="4" spans="1:8" ht="18.75" customHeight="1" x14ac:dyDescent="0.3">
      <c r="A4" s="14"/>
      <c r="B4" s="14"/>
      <c r="C4" s="14"/>
      <c r="D4" s="14"/>
      <c r="E4" s="14"/>
      <c r="F4" s="14"/>
      <c r="G4" s="14"/>
      <c r="H4" s="14"/>
    </row>
    <row r="5" spans="1:8" ht="18.75" customHeight="1" x14ac:dyDescent="0.3">
      <c r="A5" s="16"/>
      <c r="B5" s="16"/>
      <c r="C5" s="16"/>
      <c r="D5" s="16"/>
      <c r="E5" s="16"/>
      <c r="F5" s="16"/>
      <c r="G5" s="16"/>
      <c r="H5" s="16"/>
    </row>
    <row r="6" spans="1:8" ht="54" customHeight="1" x14ac:dyDescent="0.3">
      <c r="A6" s="21"/>
      <c r="B6" s="22" t="s">
        <v>37</v>
      </c>
      <c r="C6" s="22" t="s">
        <v>38</v>
      </c>
      <c r="D6" s="22" t="s">
        <v>39</v>
      </c>
      <c r="E6" s="22" t="s">
        <v>40</v>
      </c>
      <c r="F6" s="22" t="s">
        <v>41</v>
      </c>
      <c r="G6" s="21"/>
      <c r="H6" s="16"/>
    </row>
    <row r="7" spans="1:8" ht="18.75" customHeight="1" x14ac:dyDescent="0.3">
      <c r="A7" s="13" t="s">
        <v>206</v>
      </c>
      <c r="B7" s="13"/>
      <c r="C7" s="13"/>
      <c r="D7" s="13"/>
      <c r="E7" s="13"/>
      <c r="F7" s="13"/>
      <c r="G7" s="13"/>
      <c r="H7" s="16"/>
    </row>
    <row r="8" spans="1:8" ht="54" customHeight="1" x14ac:dyDescent="0.3">
      <c r="A8" s="21"/>
      <c r="B8" s="40" t="s">
        <v>207</v>
      </c>
      <c r="C8" s="25" t="s">
        <v>208</v>
      </c>
      <c r="D8" s="26" t="s">
        <v>45</v>
      </c>
      <c r="E8" s="27" t="s">
        <v>209</v>
      </c>
      <c r="F8" s="41"/>
      <c r="G8" s="21"/>
      <c r="H8" s="16"/>
    </row>
    <row r="9" spans="1:8" ht="54" customHeight="1" x14ac:dyDescent="0.3">
      <c r="A9" s="21"/>
      <c r="B9" s="40" t="s">
        <v>210</v>
      </c>
      <c r="C9" s="42" t="s">
        <v>211</v>
      </c>
      <c r="D9" s="26" t="s">
        <v>45</v>
      </c>
      <c r="E9" s="43" t="s">
        <v>212</v>
      </c>
      <c r="F9" s="41"/>
      <c r="G9" s="21"/>
      <c r="H9" s="16"/>
    </row>
    <row r="10" spans="1:8" ht="54" customHeight="1" x14ac:dyDescent="0.3">
      <c r="A10" s="21"/>
      <c r="B10" s="40" t="s">
        <v>213</v>
      </c>
      <c r="C10" s="25" t="s">
        <v>214</v>
      </c>
      <c r="D10" s="26" t="s">
        <v>45</v>
      </c>
      <c r="E10" s="27" t="s">
        <v>212</v>
      </c>
      <c r="F10" s="41"/>
      <c r="G10" s="21"/>
      <c r="H10" s="16"/>
    </row>
    <row r="11" spans="1:8" ht="54" x14ac:dyDescent="0.3">
      <c r="A11" s="21"/>
      <c r="B11" s="40" t="s">
        <v>215</v>
      </c>
      <c r="C11" s="106" t="s">
        <v>483</v>
      </c>
      <c r="D11" s="24" t="s">
        <v>53</v>
      </c>
      <c r="E11" s="43" t="s">
        <v>216</v>
      </c>
      <c r="F11" s="41"/>
      <c r="G11" s="21"/>
      <c r="H11" s="16"/>
    </row>
    <row r="12" spans="1:8" ht="54" x14ac:dyDescent="0.3">
      <c r="A12" s="21"/>
      <c r="B12" s="40" t="s">
        <v>217</v>
      </c>
      <c r="C12" s="105" t="s">
        <v>484</v>
      </c>
      <c r="D12" s="24" t="s">
        <v>53</v>
      </c>
      <c r="E12" s="27" t="s">
        <v>216</v>
      </c>
      <c r="F12" s="41"/>
      <c r="G12" s="21"/>
      <c r="H12" s="16"/>
    </row>
    <row r="13" spans="1:8" ht="54" x14ac:dyDescent="0.3">
      <c r="A13" s="21"/>
      <c r="B13" s="40" t="s">
        <v>218</v>
      </c>
      <c r="C13" s="106" t="s">
        <v>485</v>
      </c>
      <c r="D13" s="24" t="s">
        <v>53</v>
      </c>
      <c r="E13" s="43" t="s">
        <v>216</v>
      </c>
      <c r="F13" s="41"/>
      <c r="G13" s="21"/>
      <c r="H13" s="16"/>
    </row>
    <row r="14" spans="1:8" ht="18.75" customHeight="1" x14ac:dyDescent="0.3">
      <c r="A14" s="11"/>
      <c r="B14" s="11"/>
      <c r="C14" s="11"/>
      <c r="D14" s="11"/>
      <c r="E14" s="11"/>
      <c r="F14" s="11"/>
      <c r="G14" s="11"/>
      <c r="H14" s="16"/>
    </row>
    <row r="15" spans="1:8" ht="18.75" customHeight="1" x14ac:dyDescent="0.3">
      <c r="A15" s="61" t="s">
        <v>219</v>
      </c>
      <c r="B15" s="61"/>
      <c r="C15" s="61"/>
      <c r="D15" s="61"/>
      <c r="E15" s="61"/>
      <c r="F15" s="61"/>
      <c r="G15" s="61"/>
      <c r="H15" s="16"/>
    </row>
    <row r="16" spans="1:8" ht="54" customHeight="1" x14ac:dyDescent="0.3">
      <c r="A16" s="35"/>
      <c r="B16" s="36" t="s">
        <v>220</v>
      </c>
      <c r="C16" s="25" t="s">
        <v>221</v>
      </c>
      <c r="D16" s="26" t="s">
        <v>45</v>
      </c>
      <c r="E16" s="27" t="s">
        <v>222</v>
      </c>
      <c r="F16" s="37"/>
      <c r="G16" s="35"/>
      <c r="H16" s="16"/>
    </row>
    <row r="17" spans="1:8" ht="54" customHeight="1" x14ac:dyDescent="0.3">
      <c r="A17" s="35"/>
      <c r="B17" s="36" t="s">
        <v>223</v>
      </c>
      <c r="C17" s="38" t="s">
        <v>224</v>
      </c>
      <c r="D17" s="26" t="s">
        <v>45</v>
      </c>
      <c r="E17" s="39" t="s">
        <v>225</v>
      </c>
      <c r="F17" s="37"/>
      <c r="G17" s="35"/>
      <c r="H17" s="16"/>
    </row>
    <row r="18" spans="1:8" ht="54" customHeight="1" x14ac:dyDescent="0.3">
      <c r="A18" s="35"/>
      <c r="B18" s="36" t="s">
        <v>226</v>
      </c>
      <c r="C18" s="25" t="s">
        <v>227</v>
      </c>
      <c r="D18" s="26" t="s">
        <v>45</v>
      </c>
      <c r="E18" s="27" t="s">
        <v>228</v>
      </c>
      <c r="F18" s="37"/>
      <c r="G18" s="35"/>
      <c r="H18" s="16"/>
    </row>
    <row r="19" spans="1:8" ht="37.5" customHeight="1" x14ac:dyDescent="0.3">
      <c r="A19" s="35"/>
      <c r="B19" s="36" t="s">
        <v>229</v>
      </c>
      <c r="C19" s="38" t="s">
        <v>230</v>
      </c>
      <c r="D19" s="24" t="s">
        <v>53</v>
      </c>
      <c r="E19" s="39" t="s">
        <v>231</v>
      </c>
      <c r="F19" s="37"/>
      <c r="G19" s="35"/>
      <c r="H19" s="16"/>
    </row>
    <row r="20" spans="1:8" ht="54" customHeight="1" x14ac:dyDescent="0.3">
      <c r="A20" s="35"/>
      <c r="B20" s="36" t="s">
        <v>232</v>
      </c>
      <c r="C20" s="25" t="s">
        <v>233</v>
      </c>
      <c r="D20" s="24" t="s">
        <v>53</v>
      </c>
      <c r="E20" s="27" t="s">
        <v>231</v>
      </c>
      <c r="F20" s="37"/>
      <c r="G20" s="35"/>
      <c r="H20" s="16"/>
    </row>
    <row r="21" spans="1:8" ht="54" customHeight="1" x14ac:dyDescent="0.3">
      <c r="A21" s="35"/>
      <c r="B21" s="36" t="s">
        <v>234</v>
      </c>
      <c r="C21" s="38" t="s">
        <v>235</v>
      </c>
      <c r="D21" s="24" t="s">
        <v>53</v>
      </c>
      <c r="E21" s="39" t="s">
        <v>231</v>
      </c>
      <c r="F21" s="37"/>
      <c r="G21" s="35"/>
      <c r="H21" s="16"/>
    </row>
    <row r="22" spans="1:8" ht="18.75" customHeight="1" x14ac:dyDescent="0.3">
      <c r="A22" s="11"/>
      <c r="B22" s="11"/>
      <c r="C22" s="11"/>
      <c r="D22" s="11"/>
      <c r="E22" s="11"/>
      <c r="F22" s="11"/>
      <c r="G22" s="11"/>
      <c r="H22" s="16"/>
    </row>
    <row r="23" spans="1:8" ht="18.75" customHeight="1" x14ac:dyDescent="0.3">
      <c r="A23" s="10" t="s">
        <v>236</v>
      </c>
      <c r="B23" s="10"/>
      <c r="C23" s="10"/>
      <c r="D23" s="10"/>
      <c r="E23" s="10"/>
      <c r="F23" s="10"/>
      <c r="G23" s="10"/>
      <c r="H23" s="16"/>
    </row>
    <row r="24" spans="1:8" ht="54" customHeight="1" x14ac:dyDescent="0.3">
      <c r="A24" s="44"/>
      <c r="B24" s="45" t="s">
        <v>237</v>
      </c>
      <c r="C24" s="25" t="s">
        <v>238</v>
      </c>
      <c r="D24" s="26" t="s">
        <v>45</v>
      </c>
      <c r="E24" s="27" t="s">
        <v>239</v>
      </c>
      <c r="F24" s="46"/>
      <c r="G24" s="44"/>
      <c r="H24" s="16"/>
    </row>
    <row r="25" spans="1:8" ht="56.25" customHeight="1" x14ac:dyDescent="0.3">
      <c r="A25" s="44"/>
      <c r="B25" s="45" t="s">
        <v>240</v>
      </c>
      <c r="C25" s="47" t="s">
        <v>241</v>
      </c>
      <c r="D25" s="26" t="s">
        <v>45</v>
      </c>
      <c r="E25" s="48" t="s">
        <v>242</v>
      </c>
      <c r="F25" s="46"/>
      <c r="G25" s="44"/>
      <c r="H25" s="16"/>
    </row>
    <row r="26" spans="1:8" ht="54" customHeight="1" x14ac:dyDescent="0.3">
      <c r="A26" s="44"/>
      <c r="B26" s="45" t="s">
        <v>243</v>
      </c>
      <c r="C26" s="25" t="s">
        <v>244</v>
      </c>
      <c r="D26" s="26" t="s">
        <v>45</v>
      </c>
      <c r="E26" s="27" t="s">
        <v>245</v>
      </c>
      <c r="F26" s="46"/>
      <c r="G26" s="44"/>
      <c r="H26" s="16"/>
    </row>
    <row r="27" spans="1:8" ht="54" x14ac:dyDescent="0.3">
      <c r="A27" s="44"/>
      <c r="B27" s="45" t="s">
        <v>246</v>
      </c>
      <c r="C27" s="107" t="s">
        <v>486</v>
      </c>
      <c r="D27" s="24" t="s">
        <v>53</v>
      </c>
      <c r="E27" s="48" t="s">
        <v>247</v>
      </c>
      <c r="F27" s="46"/>
      <c r="G27" s="44"/>
      <c r="H27" s="16"/>
    </row>
    <row r="28" spans="1:8" ht="54" x14ac:dyDescent="0.3">
      <c r="A28" s="44"/>
      <c r="B28" s="45" t="s">
        <v>248</v>
      </c>
      <c r="C28" s="105" t="s">
        <v>487</v>
      </c>
      <c r="D28" s="24" t="s">
        <v>53</v>
      </c>
      <c r="E28" s="27" t="s">
        <v>247</v>
      </c>
      <c r="F28" s="46"/>
      <c r="G28" s="44"/>
      <c r="H28" s="16"/>
    </row>
    <row r="29" spans="1:8" ht="54" x14ac:dyDescent="0.3">
      <c r="A29" s="44"/>
      <c r="B29" s="45" t="s">
        <v>249</v>
      </c>
      <c r="C29" s="107" t="s">
        <v>488</v>
      </c>
      <c r="D29" s="24" t="s">
        <v>53</v>
      </c>
      <c r="E29" s="48" t="s">
        <v>247</v>
      </c>
      <c r="F29" s="46"/>
      <c r="G29" s="44"/>
      <c r="H29" s="16"/>
    </row>
    <row r="30" spans="1:8" ht="18.75" customHeight="1" x14ac:dyDescent="0.3">
      <c r="A30" s="11"/>
      <c r="B30" s="11"/>
      <c r="C30" s="11"/>
      <c r="D30" s="11"/>
      <c r="E30" s="11"/>
      <c r="F30" s="11"/>
      <c r="G30" s="11"/>
      <c r="H30" s="16"/>
    </row>
    <row r="31" spans="1:8" ht="18.75" customHeight="1" x14ac:dyDescent="0.3">
      <c r="A31" s="16"/>
      <c r="B31" s="16"/>
      <c r="C31" s="16"/>
      <c r="D31" s="16"/>
      <c r="E31" s="16"/>
      <c r="F31" s="16"/>
      <c r="G31" s="16"/>
      <c r="H31" s="16"/>
    </row>
    <row r="32" spans="1:8" ht="18.75" customHeight="1" x14ac:dyDescent="0.3">
      <c r="A32" s="69"/>
      <c r="B32" s="69"/>
      <c r="C32" s="69"/>
      <c r="D32" s="69"/>
      <c r="E32" s="69"/>
      <c r="F32" s="69"/>
      <c r="G32" s="69"/>
      <c r="H32" s="69"/>
    </row>
    <row r="33" spans="1:8" ht="18.75" customHeight="1" x14ac:dyDescent="0.3">
      <c r="A33" s="10" t="s">
        <v>250</v>
      </c>
      <c r="B33" s="10"/>
      <c r="C33" s="10"/>
      <c r="D33" s="10"/>
      <c r="E33" s="10"/>
      <c r="F33" s="10"/>
      <c r="G33" s="10"/>
      <c r="H33" s="16"/>
    </row>
    <row r="34" spans="1:8" ht="105.75" customHeight="1" x14ac:dyDescent="0.3">
      <c r="A34" s="70" t="s">
        <v>251</v>
      </c>
      <c r="B34" s="70"/>
      <c r="C34" s="70"/>
      <c r="D34" s="70"/>
      <c r="E34" s="70"/>
      <c r="F34" s="70"/>
      <c r="G34" s="70"/>
      <c r="H34" s="16"/>
    </row>
    <row r="35" spans="1:8" ht="18.75" customHeight="1" x14ac:dyDescent="0.3">
      <c r="A35" s="69"/>
      <c r="B35" s="69"/>
      <c r="C35" s="69"/>
      <c r="D35" s="69"/>
      <c r="E35" s="69"/>
      <c r="F35" s="69"/>
      <c r="G35" s="69"/>
      <c r="H35" s="69"/>
    </row>
    <row r="36" spans="1:8" ht="18.75" customHeight="1" x14ac:dyDescent="0.3">
      <c r="A36" s="16"/>
      <c r="B36" s="16"/>
      <c r="C36" s="16"/>
      <c r="D36" s="16"/>
      <c r="E36" s="16"/>
      <c r="F36" s="16"/>
      <c r="G36" s="16"/>
      <c r="H36" s="16"/>
    </row>
    <row r="37" spans="1:8" ht="18.75" customHeight="1" x14ac:dyDescent="0.3">
      <c r="A37" s="3" t="s">
        <v>252</v>
      </c>
      <c r="B37" s="3"/>
      <c r="C37" s="3"/>
      <c r="D37" s="3"/>
      <c r="E37" s="3"/>
      <c r="F37" s="3"/>
      <c r="G37" s="3"/>
      <c r="H37" s="16"/>
    </row>
    <row r="38" spans="1:8" ht="18.75" customHeight="1" x14ac:dyDescent="0.3">
      <c r="A38" s="14"/>
      <c r="B38" s="14"/>
      <c r="C38" s="14"/>
      <c r="D38" s="14"/>
      <c r="E38" s="14"/>
      <c r="F38" s="14"/>
      <c r="G38" s="14"/>
      <c r="H38" s="14"/>
    </row>
  </sheetData>
  <mergeCells count="16">
    <mergeCell ref="A38:H38"/>
    <mergeCell ref="A32:H32"/>
    <mergeCell ref="A33:G33"/>
    <mergeCell ref="A34:G34"/>
    <mergeCell ref="A35:H35"/>
    <mergeCell ref="A37:G37"/>
    <mergeCell ref="A14:G14"/>
    <mergeCell ref="A15:G15"/>
    <mergeCell ref="A22:G22"/>
    <mergeCell ref="A23:G23"/>
    <mergeCell ref="A30:G30"/>
    <mergeCell ref="A1:H1"/>
    <mergeCell ref="A2:G2"/>
    <mergeCell ref="A3:G3"/>
    <mergeCell ref="A4:H4"/>
    <mergeCell ref="A7:G7"/>
  </mergeCells>
  <dataValidations count="1">
    <dataValidation type="whole" allowBlank="1" showInputMessage="1" showErrorMessage="1" errorTitle="Invalid Score" error="Please enter a number between 1 and 5 only.  1 = Unlikely (Almost never true)  5 = Very Likely (Almost always true)" promptTitle="Score  1 - 5" prompt="1 = Unlikely   2 = Occasionally   3 = Sometimes   4 = Often   5 = Very Likely" sqref="F8:F13 F16:F21 F24:F29" xr:uid="{00000000-0002-0000-0400-000000000000}">
      <formula1>1</formula1>
      <formula2>5</formula2>
    </dataValidation>
  </dataValidations>
  <pageMargins left="0.75" right="0.75" top="1" bottom="1" header="0.511811023622047" footer="0.511811023622047"/>
  <pageSetup paperSize="9" orientation="portrait" horizontalDpi="300" verticalDpi="30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48"/>
  <sheetViews>
    <sheetView showGridLines="0" topLeftCell="A33" zoomScale="115" zoomScaleNormal="115" workbookViewId="0">
      <selection activeCell="I40" sqref="I40"/>
    </sheetView>
  </sheetViews>
  <sheetFormatPr defaultColWidth="8.7109375" defaultRowHeight="18.75" x14ac:dyDescent="0.3"/>
  <cols>
    <col min="1" max="1" width="2" style="15" customWidth="1"/>
    <col min="2" max="2" width="8" style="15" customWidth="1"/>
    <col min="3" max="3" width="52" style="15" customWidth="1"/>
    <col min="4" max="4" width="14" style="15" hidden="1" customWidth="1"/>
    <col min="5" max="5" width="18" style="15" hidden="1" customWidth="1"/>
    <col min="6" max="6" width="14" style="15" customWidth="1"/>
    <col min="7" max="7" width="2" style="15" customWidth="1"/>
    <col min="8" max="16384" width="8.7109375" style="15"/>
  </cols>
  <sheetData>
    <row r="1" spans="1:8" ht="18.75" customHeight="1" x14ac:dyDescent="0.3">
      <c r="A1" s="14"/>
      <c r="B1" s="14"/>
      <c r="C1" s="14"/>
      <c r="D1" s="14"/>
      <c r="E1" s="14"/>
      <c r="F1" s="14"/>
      <c r="G1" s="14"/>
      <c r="H1" s="14"/>
    </row>
    <row r="2" spans="1:8" ht="39" customHeight="1" x14ac:dyDescent="0.3">
      <c r="A2" s="13" t="s">
        <v>253</v>
      </c>
      <c r="B2" s="13"/>
      <c r="C2" s="13"/>
      <c r="D2" s="13"/>
      <c r="E2" s="13"/>
      <c r="F2" s="13"/>
      <c r="G2" s="13"/>
      <c r="H2" s="16"/>
    </row>
    <row r="3" spans="1:8" ht="32.25" customHeight="1" x14ac:dyDescent="0.3">
      <c r="A3" s="12" t="s">
        <v>36</v>
      </c>
      <c r="B3" s="12"/>
      <c r="C3" s="12"/>
      <c r="D3" s="12"/>
      <c r="E3" s="12"/>
      <c r="F3" s="12"/>
      <c r="G3" s="12"/>
      <c r="H3" s="16"/>
    </row>
    <row r="4" spans="1:8" ht="18.75" customHeight="1" x14ac:dyDescent="0.3">
      <c r="A4" s="14"/>
      <c r="B4" s="14"/>
      <c r="C4" s="14"/>
      <c r="D4" s="14"/>
      <c r="E4" s="14"/>
      <c r="F4" s="14"/>
      <c r="G4" s="14"/>
      <c r="H4" s="14"/>
    </row>
    <row r="5" spans="1:8" ht="18.75" customHeight="1" x14ac:dyDescent="0.3">
      <c r="A5" s="16"/>
      <c r="B5" s="16"/>
      <c r="C5" s="16"/>
      <c r="D5" s="16"/>
      <c r="E5" s="16"/>
      <c r="F5" s="16"/>
      <c r="G5" s="16"/>
      <c r="H5" s="16"/>
    </row>
    <row r="6" spans="1:8" ht="54" customHeight="1" x14ac:dyDescent="0.3">
      <c r="A6" s="21"/>
      <c r="B6" s="22" t="s">
        <v>37</v>
      </c>
      <c r="C6" s="22" t="s">
        <v>38</v>
      </c>
      <c r="D6" s="22" t="s">
        <v>39</v>
      </c>
      <c r="E6" s="22" t="s">
        <v>40</v>
      </c>
      <c r="F6" s="22" t="s">
        <v>41</v>
      </c>
      <c r="G6" s="21"/>
      <c r="H6" s="16"/>
    </row>
    <row r="7" spans="1:8" ht="18.75" customHeight="1" x14ac:dyDescent="0.3">
      <c r="A7" s="61" t="s">
        <v>254</v>
      </c>
      <c r="B7" s="61"/>
      <c r="C7" s="61"/>
      <c r="D7" s="61"/>
      <c r="E7" s="61"/>
      <c r="F7" s="61"/>
      <c r="G7" s="61"/>
      <c r="H7" s="16"/>
    </row>
    <row r="8" spans="1:8" ht="54" customHeight="1" x14ac:dyDescent="0.3">
      <c r="A8" s="35"/>
      <c r="B8" s="36" t="s">
        <v>255</v>
      </c>
      <c r="C8" s="25" t="s">
        <v>256</v>
      </c>
      <c r="D8" s="26" t="s">
        <v>45</v>
      </c>
      <c r="E8" s="27" t="s">
        <v>257</v>
      </c>
      <c r="F8" s="37"/>
      <c r="G8" s="35"/>
      <c r="H8" s="16"/>
    </row>
    <row r="9" spans="1:8" ht="54" customHeight="1" x14ac:dyDescent="0.3">
      <c r="A9" s="35"/>
      <c r="B9" s="36" t="s">
        <v>258</v>
      </c>
      <c r="C9" s="38" t="s">
        <v>259</v>
      </c>
      <c r="D9" s="26" t="s">
        <v>45</v>
      </c>
      <c r="E9" s="39" t="s">
        <v>260</v>
      </c>
      <c r="F9" s="37"/>
      <c r="G9" s="35"/>
      <c r="H9" s="16"/>
    </row>
    <row r="10" spans="1:8" ht="54" customHeight="1" x14ac:dyDescent="0.3">
      <c r="A10" s="35"/>
      <c r="B10" s="36" t="s">
        <v>261</v>
      </c>
      <c r="C10" s="25" t="s">
        <v>262</v>
      </c>
      <c r="D10" s="26" t="s">
        <v>45</v>
      </c>
      <c r="E10" s="27" t="s">
        <v>263</v>
      </c>
      <c r="F10" s="37"/>
      <c r="G10" s="35"/>
      <c r="H10" s="16"/>
    </row>
    <row r="11" spans="1:8" ht="54" customHeight="1" x14ac:dyDescent="0.3">
      <c r="A11" s="35"/>
      <c r="B11" s="36" t="s">
        <v>264</v>
      </c>
      <c r="C11" s="38" t="s">
        <v>265</v>
      </c>
      <c r="D11" s="24" t="s">
        <v>53</v>
      </c>
      <c r="E11" s="39" t="s">
        <v>105</v>
      </c>
      <c r="F11" s="37"/>
      <c r="G11" s="35"/>
      <c r="H11" s="16"/>
    </row>
    <row r="12" spans="1:8" ht="54" customHeight="1" x14ac:dyDescent="0.3">
      <c r="A12" s="35"/>
      <c r="B12" s="36" t="s">
        <v>266</v>
      </c>
      <c r="C12" s="25" t="s">
        <v>267</v>
      </c>
      <c r="D12" s="24" t="s">
        <v>53</v>
      </c>
      <c r="E12" s="27" t="s">
        <v>70</v>
      </c>
      <c r="F12" s="37"/>
      <c r="G12" s="35"/>
      <c r="H12" s="16"/>
    </row>
    <row r="13" spans="1:8" ht="37.5" customHeight="1" x14ac:dyDescent="0.3">
      <c r="A13" s="35"/>
      <c r="B13" s="36" t="s">
        <v>268</v>
      </c>
      <c r="C13" s="38" t="s">
        <v>269</v>
      </c>
      <c r="D13" s="24" t="s">
        <v>53</v>
      </c>
      <c r="E13" s="39" t="s">
        <v>270</v>
      </c>
      <c r="F13" s="37"/>
      <c r="G13" s="35"/>
      <c r="H13" s="16"/>
    </row>
    <row r="14" spans="1:8" ht="18.75" customHeight="1" x14ac:dyDescent="0.3">
      <c r="A14" s="19"/>
      <c r="H14" s="16"/>
    </row>
    <row r="16" spans="1:8" ht="18.75" customHeight="1" x14ac:dyDescent="0.3">
      <c r="A16" s="63" t="s">
        <v>271</v>
      </c>
      <c r="B16" s="63"/>
      <c r="C16" s="63"/>
      <c r="D16" s="63"/>
      <c r="E16" s="63"/>
      <c r="F16" s="63"/>
      <c r="G16" s="63"/>
      <c r="H16" s="16"/>
    </row>
    <row r="17" spans="1:8" ht="54" customHeight="1" x14ac:dyDescent="0.3">
      <c r="A17" s="23"/>
      <c r="B17" s="24" t="s">
        <v>272</v>
      </c>
      <c r="C17" s="25" t="s">
        <v>273</v>
      </c>
      <c r="D17" s="26" t="s">
        <v>45</v>
      </c>
      <c r="E17" s="27" t="s">
        <v>274</v>
      </c>
      <c r="F17" s="28"/>
      <c r="G17" s="23"/>
      <c r="H17" s="16"/>
    </row>
    <row r="18" spans="1:8" ht="54" customHeight="1" x14ac:dyDescent="0.3">
      <c r="A18" s="23"/>
      <c r="B18" s="24" t="s">
        <v>275</v>
      </c>
      <c r="C18" s="29" t="s">
        <v>276</v>
      </c>
      <c r="D18" s="26" t="s">
        <v>45</v>
      </c>
      <c r="E18" s="30" t="s">
        <v>277</v>
      </c>
      <c r="F18" s="28"/>
      <c r="G18" s="23"/>
      <c r="H18" s="16"/>
    </row>
    <row r="19" spans="1:8" ht="54" customHeight="1" x14ac:dyDescent="0.3">
      <c r="A19" s="23"/>
      <c r="B19" s="24" t="s">
        <v>278</v>
      </c>
      <c r="C19" s="25" t="s">
        <v>279</v>
      </c>
      <c r="D19" s="26" t="s">
        <v>45</v>
      </c>
      <c r="E19" s="27" t="s">
        <v>280</v>
      </c>
      <c r="F19" s="28"/>
      <c r="G19" s="23"/>
      <c r="H19" s="16"/>
    </row>
    <row r="20" spans="1:8" ht="54" customHeight="1" x14ac:dyDescent="0.3">
      <c r="A20" s="23"/>
      <c r="B20" s="24" t="s">
        <v>281</v>
      </c>
      <c r="C20" s="29" t="s">
        <v>282</v>
      </c>
      <c r="D20" s="24" t="s">
        <v>53</v>
      </c>
      <c r="E20" s="30" t="s">
        <v>283</v>
      </c>
      <c r="F20" s="28"/>
      <c r="G20" s="23"/>
      <c r="H20" s="16"/>
    </row>
    <row r="21" spans="1:8" ht="54" customHeight="1" x14ac:dyDescent="0.3">
      <c r="A21" s="23"/>
      <c r="B21" s="24" t="s">
        <v>284</v>
      </c>
      <c r="C21" s="25" t="s">
        <v>285</v>
      </c>
      <c r="D21" s="24" t="s">
        <v>53</v>
      </c>
      <c r="E21" s="27" t="s">
        <v>286</v>
      </c>
      <c r="F21" s="28"/>
      <c r="G21" s="23"/>
      <c r="H21" s="16"/>
    </row>
    <row r="22" spans="1:8" ht="54" customHeight="1" x14ac:dyDescent="0.3">
      <c r="A22" s="23"/>
      <c r="B22" s="24" t="s">
        <v>287</v>
      </c>
      <c r="C22" s="29" t="s">
        <v>288</v>
      </c>
      <c r="D22" s="24" t="s">
        <v>53</v>
      </c>
      <c r="E22" s="30" t="s">
        <v>289</v>
      </c>
      <c r="F22" s="28"/>
      <c r="G22" s="23"/>
      <c r="H22" s="16"/>
    </row>
    <row r="23" spans="1:8" ht="18.75" customHeight="1" x14ac:dyDescent="0.3">
      <c r="A23" s="19"/>
      <c r="H23" s="16"/>
    </row>
    <row r="24" spans="1:8" x14ac:dyDescent="0.3">
      <c r="A24" s="71"/>
      <c r="B24" s="71"/>
      <c r="C24" s="71"/>
      <c r="D24" s="71"/>
      <c r="E24" s="71"/>
      <c r="F24" s="71"/>
      <c r="G24" s="71"/>
    </row>
    <row r="25" spans="1:8" ht="18.75" customHeight="1" x14ac:dyDescent="0.3">
      <c r="A25" s="59" t="s">
        <v>290</v>
      </c>
      <c r="B25" s="59"/>
      <c r="C25" s="59"/>
      <c r="D25" s="59"/>
      <c r="E25" s="59"/>
      <c r="F25" s="59"/>
      <c r="G25" s="59"/>
      <c r="H25" s="16"/>
    </row>
    <row r="26" spans="1:8" ht="54" customHeight="1" x14ac:dyDescent="0.3">
      <c r="A26" s="31"/>
      <c r="B26" s="26" t="s">
        <v>291</v>
      </c>
      <c r="C26" s="25" t="s">
        <v>292</v>
      </c>
      <c r="D26" s="26" t="s">
        <v>45</v>
      </c>
      <c r="E26" s="27" t="s">
        <v>293</v>
      </c>
      <c r="F26" s="32"/>
      <c r="G26" s="31"/>
      <c r="H26" s="16"/>
    </row>
    <row r="27" spans="1:8" ht="54" customHeight="1" x14ac:dyDescent="0.3">
      <c r="A27" s="31"/>
      <c r="B27" s="26" t="s">
        <v>294</v>
      </c>
      <c r="C27" s="33" t="s">
        <v>295</v>
      </c>
      <c r="D27" s="26" t="s">
        <v>45</v>
      </c>
      <c r="E27" s="34" t="s">
        <v>296</v>
      </c>
      <c r="F27" s="32"/>
      <c r="G27" s="31"/>
      <c r="H27" s="16"/>
    </row>
    <row r="28" spans="1:8" ht="54" customHeight="1" x14ac:dyDescent="0.3">
      <c r="A28" s="31"/>
      <c r="B28" s="26" t="s">
        <v>297</v>
      </c>
      <c r="C28" s="25" t="s">
        <v>298</v>
      </c>
      <c r="D28" s="26" t="s">
        <v>45</v>
      </c>
      <c r="E28" s="27" t="s">
        <v>299</v>
      </c>
      <c r="F28" s="32"/>
      <c r="G28" s="31"/>
      <c r="H28" s="16"/>
    </row>
    <row r="29" spans="1:8" ht="54" customHeight="1" x14ac:dyDescent="0.3">
      <c r="A29" s="31"/>
      <c r="B29" s="26" t="s">
        <v>300</v>
      </c>
      <c r="C29" s="33" t="s">
        <v>301</v>
      </c>
      <c r="D29" s="24" t="s">
        <v>53</v>
      </c>
      <c r="E29" s="34" t="s">
        <v>302</v>
      </c>
      <c r="F29" s="32"/>
      <c r="G29" s="31"/>
      <c r="H29" s="16"/>
    </row>
    <row r="30" spans="1:8" ht="54" customHeight="1" x14ac:dyDescent="0.3">
      <c r="A30" s="31"/>
      <c r="B30" s="26" t="s">
        <v>303</v>
      </c>
      <c r="C30" s="25" t="s">
        <v>304</v>
      </c>
      <c r="D30" s="24" t="s">
        <v>53</v>
      </c>
      <c r="E30" s="27" t="s">
        <v>305</v>
      </c>
      <c r="F30" s="32"/>
      <c r="G30" s="31"/>
      <c r="H30" s="16"/>
    </row>
    <row r="31" spans="1:8" ht="54" customHeight="1" x14ac:dyDescent="0.3">
      <c r="A31" s="31"/>
      <c r="B31" s="26" t="s">
        <v>306</v>
      </c>
      <c r="C31" s="33" t="s">
        <v>307</v>
      </c>
      <c r="D31" s="24" t="s">
        <v>53</v>
      </c>
      <c r="E31" s="34" t="s">
        <v>308</v>
      </c>
      <c r="F31" s="32"/>
      <c r="G31" s="31"/>
      <c r="H31" s="16"/>
    </row>
    <row r="32" spans="1:8" ht="18.75" customHeight="1" x14ac:dyDescent="0.3">
      <c r="A32" s="19"/>
      <c r="H32" s="16"/>
    </row>
    <row r="34" spans="1:8" ht="18.75" customHeight="1" x14ac:dyDescent="0.3">
      <c r="A34" s="10" t="s">
        <v>309</v>
      </c>
      <c r="B34" s="10"/>
      <c r="C34" s="10"/>
      <c r="D34" s="10"/>
      <c r="E34" s="10"/>
      <c r="F34" s="10"/>
      <c r="G34" s="10"/>
      <c r="H34" s="16"/>
    </row>
    <row r="35" spans="1:8" ht="54" customHeight="1" x14ac:dyDescent="0.3">
      <c r="A35" s="44"/>
      <c r="B35" s="45" t="s">
        <v>310</v>
      </c>
      <c r="C35" s="25" t="s">
        <v>311</v>
      </c>
      <c r="D35" s="26" t="s">
        <v>45</v>
      </c>
      <c r="E35" s="27" t="s">
        <v>312</v>
      </c>
      <c r="F35" s="46"/>
      <c r="G35" s="44"/>
      <c r="H35" s="16"/>
    </row>
    <row r="36" spans="1:8" ht="54" customHeight="1" x14ac:dyDescent="0.3">
      <c r="A36" s="44"/>
      <c r="B36" s="45" t="s">
        <v>313</v>
      </c>
      <c r="C36" s="47" t="s">
        <v>314</v>
      </c>
      <c r="D36" s="26" t="s">
        <v>45</v>
      </c>
      <c r="E36" s="48" t="s">
        <v>315</v>
      </c>
      <c r="F36" s="46"/>
      <c r="G36" s="44"/>
      <c r="H36" s="16"/>
    </row>
    <row r="37" spans="1:8" ht="54" customHeight="1" x14ac:dyDescent="0.3">
      <c r="A37" s="44"/>
      <c r="B37" s="45" t="s">
        <v>316</v>
      </c>
      <c r="C37" s="25" t="s">
        <v>317</v>
      </c>
      <c r="D37" s="26" t="s">
        <v>45</v>
      </c>
      <c r="E37" s="27" t="s">
        <v>318</v>
      </c>
      <c r="F37" s="46"/>
      <c r="G37" s="44"/>
      <c r="H37" s="16"/>
    </row>
    <row r="38" spans="1:8" ht="54" customHeight="1" x14ac:dyDescent="0.3">
      <c r="A38" s="44"/>
      <c r="B38" s="45" t="s">
        <v>319</v>
      </c>
      <c r="C38" s="47" t="s">
        <v>320</v>
      </c>
      <c r="D38" s="24" t="s">
        <v>53</v>
      </c>
      <c r="E38" s="48" t="s">
        <v>321</v>
      </c>
      <c r="F38" s="46"/>
      <c r="G38" s="44"/>
      <c r="H38" s="16"/>
    </row>
    <row r="39" spans="1:8" ht="56.25" customHeight="1" x14ac:dyDescent="0.3">
      <c r="A39" s="44"/>
      <c r="B39" s="45" t="s">
        <v>322</v>
      </c>
      <c r="C39" s="25" t="s">
        <v>323</v>
      </c>
      <c r="D39" s="24" t="s">
        <v>53</v>
      </c>
      <c r="E39" s="27" t="s">
        <v>324</v>
      </c>
      <c r="F39" s="46"/>
      <c r="G39" s="44"/>
      <c r="H39" s="16"/>
    </row>
    <row r="40" spans="1:8" ht="54" customHeight="1" x14ac:dyDescent="0.3">
      <c r="A40" s="44"/>
      <c r="B40" s="45" t="s">
        <v>325</v>
      </c>
      <c r="C40" s="47" t="s">
        <v>326</v>
      </c>
      <c r="D40" s="24" t="s">
        <v>53</v>
      </c>
      <c r="E40" s="48" t="s">
        <v>327</v>
      </c>
      <c r="F40" s="46"/>
      <c r="G40" s="44"/>
      <c r="H40" s="16"/>
    </row>
    <row r="41" spans="1:8" ht="18.75" customHeight="1" x14ac:dyDescent="0.3">
      <c r="A41" s="16"/>
      <c r="B41" s="16"/>
      <c r="C41" s="16"/>
      <c r="D41" s="16"/>
      <c r="E41" s="16"/>
      <c r="F41" s="16"/>
      <c r="G41" s="16"/>
      <c r="H41" s="16"/>
    </row>
    <row r="42" spans="1:8" ht="18.75" customHeight="1" x14ac:dyDescent="0.3">
      <c r="A42" s="69"/>
      <c r="B42" s="69"/>
      <c r="C42" s="69"/>
      <c r="D42" s="69"/>
      <c r="E42" s="69"/>
      <c r="F42" s="69"/>
      <c r="G42" s="69"/>
      <c r="H42" s="69"/>
    </row>
    <row r="43" spans="1:8" ht="18.75" customHeight="1" x14ac:dyDescent="0.3">
      <c r="A43" s="10" t="s">
        <v>328</v>
      </c>
      <c r="B43" s="10"/>
      <c r="C43" s="10"/>
      <c r="D43" s="10"/>
      <c r="E43" s="10"/>
      <c r="F43" s="10"/>
      <c r="G43" s="10"/>
      <c r="H43" s="16"/>
    </row>
    <row r="44" spans="1:8" ht="51.75" customHeight="1" x14ac:dyDescent="0.3">
      <c r="A44" s="72" t="s">
        <v>329</v>
      </c>
      <c r="B44" s="72"/>
      <c r="C44" s="72"/>
      <c r="D44" s="72"/>
      <c r="E44" s="72"/>
      <c r="F44" s="72"/>
      <c r="G44" s="72"/>
      <c r="H44" s="16"/>
    </row>
    <row r="45" spans="1:8" ht="18.75" customHeight="1" x14ac:dyDescent="0.3">
      <c r="A45" s="69"/>
      <c r="B45" s="69"/>
      <c r="C45" s="69"/>
      <c r="D45" s="69"/>
      <c r="E45" s="69"/>
      <c r="F45" s="69"/>
      <c r="G45" s="69"/>
      <c r="H45" s="69"/>
    </row>
    <row r="46" spans="1:8" ht="18.75" customHeight="1" x14ac:dyDescent="0.3">
      <c r="A46" s="16"/>
      <c r="B46" s="16"/>
      <c r="C46" s="16"/>
      <c r="D46" s="16"/>
      <c r="E46" s="16"/>
      <c r="F46" s="16"/>
      <c r="G46" s="16"/>
      <c r="H46" s="16"/>
    </row>
    <row r="47" spans="1:8" ht="18.75" customHeight="1" x14ac:dyDescent="0.3">
      <c r="A47" s="3" t="s">
        <v>330</v>
      </c>
      <c r="B47" s="3"/>
      <c r="C47" s="3"/>
      <c r="D47" s="3"/>
      <c r="E47" s="3"/>
      <c r="F47" s="3"/>
      <c r="G47" s="3"/>
      <c r="H47" s="16"/>
    </row>
    <row r="48" spans="1:8" ht="18.75" customHeight="1" x14ac:dyDescent="0.3">
      <c r="A48" s="14"/>
      <c r="B48" s="14"/>
      <c r="C48" s="14"/>
      <c r="D48" s="14"/>
      <c r="E48" s="14"/>
      <c r="F48" s="14"/>
      <c r="G48" s="14"/>
      <c r="H48" s="14"/>
    </row>
  </sheetData>
  <mergeCells count="15">
    <mergeCell ref="A43:G43"/>
    <mergeCell ref="A44:G44"/>
    <mergeCell ref="A45:H45"/>
    <mergeCell ref="A47:G47"/>
    <mergeCell ref="A48:H48"/>
    <mergeCell ref="A16:G16"/>
    <mergeCell ref="A24:G24"/>
    <mergeCell ref="A25:G25"/>
    <mergeCell ref="A34:G34"/>
    <mergeCell ref="A42:H42"/>
    <mergeCell ref="A1:H1"/>
    <mergeCell ref="A2:G2"/>
    <mergeCell ref="A3:G3"/>
    <mergeCell ref="A4:H4"/>
    <mergeCell ref="A7:G7"/>
  </mergeCells>
  <dataValidations count="1">
    <dataValidation type="whole" allowBlank="1" showInputMessage="1" showErrorMessage="1" errorTitle="Invalid Score" error="Please enter a number between 1 and 5 only.  1 = Unlikely (Almost never true)  5 = Very Likely (Almost always true)" promptTitle="Score  1 - 5" prompt="1 = Unlikely   2 = Occasionally   3 = Sometimes   4 = Often   5 = Very Likely" sqref="F8:F13 F16:F21 F24:F29" xr:uid="{00000000-0002-0000-0500-000000000000}">
      <formula1>1</formula1>
      <formula2>5</formula2>
    </dataValidation>
  </dataValidations>
  <pageMargins left="0.75" right="0.75" top="1" bottom="1" header="0.511811023622047" footer="0.511811023622047"/>
  <pageSetup paperSize="9" orientation="portrait" horizontalDpi="300" verticalDpi="30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G170"/>
  <sheetViews>
    <sheetView tabSelected="1" zoomScale="115" zoomScaleNormal="115" workbookViewId="0">
      <pane ySplit="4" topLeftCell="A29" activePane="bottomLeft" state="frozen"/>
      <selection pane="bottomLeft" activeCell="B50" sqref="B50:F50"/>
    </sheetView>
  </sheetViews>
  <sheetFormatPr defaultColWidth="8.7109375" defaultRowHeight="15" x14ac:dyDescent="0.25"/>
  <cols>
    <col min="1" max="1" width="24" style="74" customWidth="1"/>
    <col min="2" max="2" width="30" style="74" customWidth="1"/>
    <col min="3" max="4" width="17" style="74" customWidth="1"/>
    <col min="5" max="5" width="16" style="74" customWidth="1"/>
    <col min="6" max="6" width="18" style="74" customWidth="1"/>
    <col min="7" max="16384" width="8.7109375" style="74"/>
  </cols>
  <sheetData>
    <row r="1" spans="1:6" ht="33.75" customHeight="1" x14ac:dyDescent="0.25">
      <c r="A1" s="73" t="s">
        <v>331</v>
      </c>
      <c r="B1" s="73"/>
      <c r="C1" s="73"/>
      <c r="D1" s="73"/>
      <c r="E1" s="73"/>
      <c r="F1" s="73"/>
    </row>
    <row r="2" spans="1:6" s="77" customFormat="1" ht="18.75" x14ac:dyDescent="0.3">
      <c r="A2" s="76" t="s">
        <v>332</v>
      </c>
      <c r="B2" s="76"/>
      <c r="C2" s="76"/>
      <c r="D2" s="76"/>
      <c r="E2" s="76"/>
      <c r="F2" s="76"/>
    </row>
    <row r="3" spans="1:6" s="77" customFormat="1" ht="50.1" customHeight="1" x14ac:dyDescent="0.3">
      <c r="A3" s="78" t="s">
        <v>333</v>
      </c>
      <c r="B3" s="78"/>
      <c r="C3" s="78"/>
      <c r="D3" s="78"/>
      <c r="E3" s="78"/>
      <c r="F3" s="78"/>
    </row>
    <row r="4" spans="1:6" s="77" customFormat="1" ht="37.5" x14ac:dyDescent="0.3">
      <c r="A4" s="79" t="s">
        <v>334</v>
      </c>
      <c r="B4" s="80" t="s">
        <v>335</v>
      </c>
      <c r="C4" s="79" t="s">
        <v>336</v>
      </c>
      <c r="D4" s="79" t="s">
        <v>337</v>
      </c>
      <c r="E4" s="79" t="s">
        <v>338</v>
      </c>
      <c r="F4" s="79" t="s">
        <v>339</v>
      </c>
    </row>
    <row r="5" spans="1:6" s="77" customFormat="1" ht="18.75" x14ac:dyDescent="0.3">
      <c r="A5" s="81">
        <v>1</v>
      </c>
      <c r="B5" s="82" t="str">
        <f>INDEX($A$101:$A$116,MATCH(LARGE($E$101:$E$116,1),$E$101:$E$116,0))</f>
        <v>Don't Exist</v>
      </c>
      <c r="C5" s="81">
        <f>INDEX($B$101:$B$116,MATCH(LARGE($E$101:$E$116,1),$E$101:$E$116,0))</f>
        <v>0</v>
      </c>
      <c r="D5" s="81">
        <f>INDEX($C$101:$C$116,MATCH(LARGE($E$101:$E$116,1),$E$101:$E$116,0))</f>
        <v>0</v>
      </c>
      <c r="E5" s="81">
        <f t="shared" ref="E5:E20" si="0">C5+D5</f>
        <v>0</v>
      </c>
      <c r="F5" s="81" t="str">
        <f t="shared" ref="F5:F20" si="1">IF(C5&gt;D5,"⬇ Dejected",IF(D5&gt;C5,"⬆ Defiant","Equal"))</f>
        <v>Equal</v>
      </c>
    </row>
    <row r="6" spans="1:6" s="77" customFormat="1" ht="18.75" x14ac:dyDescent="0.3">
      <c r="A6" s="83">
        <v>2</v>
      </c>
      <c r="B6" s="84" t="str">
        <f>INDEX($A$101:$A$116,MATCH(LARGE($E$101:$E$116,2),$E$101:$E$116,0))</f>
        <v>Don't Be You</v>
      </c>
      <c r="C6" s="83">
        <f>INDEX($B$101:$B$116,MATCH(LARGE($E$101:$E$116,2),$E$101:$E$116,0))</f>
        <v>0</v>
      </c>
      <c r="D6" s="83">
        <f>INDEX($C$101:$C$116,MATCH(LARGE($E$101:$E$116,2),$E$101:$E$116,0))</f>
        <v>0</v>
      </c>
      <c r="E6" s="83">
        <f t="shared" si="0"/>
        <v>0</v>
      </c>
      <c r="F6" s="83" t="str">
        <f t="shared" si="1"/>
        <v>Equal</v>
      </c>
    </row>
    <row r="7" spans="1:6" s="77" customFormat="1" ht="18.75" x14ac:dyDescent="0.3">
      <c r="A7" s="81">
        <v>3</v>
      </c>
      <c r="B7" s="82" t="str">
        <f>INDEX($A$101:$A$116,MATCH(LARGE($E$101:$E$116,3),$E$101:$E$116,0))</f>
        <v>Don't Be a Child</v>
      </c>
      <c r="C7" s="81">
        <f>INDEX($B$101:$B$116,MATCH(LARGE($E$101:$E$116,3),$E$101:$E$116,0))</f>
        <v>0</v>
      </c>
      <c r="D7" s="81">
        <f>INDEX($C$101:$C$116,MATCH(LARGE($E$101:$E$116,3),$E$101:$E$116,0))</f>
        <v>0</v>
      </c>
      <c r="E7" s="81">
        <f t="shared" si="0"/>
        <v>0</v>
      </c>
      <c r="F7" s="81" t="str">
        <f t="shared" si="1"/>
        <v>Equal</v>
      </c>
    </row>
    <row r="8" spans="1:6" s="77" customFormat="1" ht="18.75" x14ac:dyDescent="0.3">
      <c r="A8" s="85">
        <v>4</v>
      </c>
      <c r="B8" s="86" t="str">
        <f>INDEX($A$101:$A$116,MATCH(LARGE($E$101:$E$116,4),$E$101:$E$116,0))</f>
        <v>Don't Grow Up</v>
      </c>
      <c r="C8" s="85">
        <f>INDEX($B$101:$B$116,MATCH(LARGE($E$101:$E$116,4),$E$101:$E$116,0))</f>
        <v>0</v>
      </c>
      <c r="D8" s="85">
        <f>INDEX($C$101:$C$116,MATCH(LARGE($E$101:$E$116,4),$E$101:$E$116,0))</f>
        <v>0</v>
      </c>
      <c r="E8" s="87">
        <f t="shared" si="0"/>
        <v>0</v>
      </c>
      <c r="F8" s="85" t="str">
        <f t="shared" si="1"/>
        <v>Equal</v>
      </c>
    </row>
    <row r="9" spans="1:6" s="77" customFormat="1" ht="18.75" x14ac:dyDescent="0.3">
      <c r="A9" s="88">
        <v>5</v>
      </c>
      <c r="B9" s="89" t="str">
        <f>INDEX($A$101:$A$116,MATCH(LARGE($E$101:$E$116,5),$E$101:$E$116,0))</f>
        <v>Don't Succeed</v>
      </c>
      <c r="C9" s="88">
        <f>INDEX($B$101:$B$116,MATCH(LARGE($E$101:$E$116,5),$E$101:$E$116,0))</f>
        <v>0</v>
      </c>
      <c r="D9" s="88">
        <f>INDEX($C$101:$C$116,MATCH(LARGE($E$101:$E$116,5),$E$101:$E$116,0))</f>
        <v>0</v>
      </c>
      <c r="E9" s="90">
        <f t="shared" si="0"/>
        <v>0</v>
      </c>
      <c r="F9" s="88" t="str">
        <f t="shared" si="1"/>
        <v>Equal</v>
      </c>
    </row>
    <row r="10" spans="1:6" s="77" customFormat="1" ht="18.75" x14ac:dyDescent="0.3">
      <c r="A10" s="85">
        <v>6</v>
      </c>
      <c r="B10" s="86" t="str">
        <f>INDEX($A$101:$A$116,MATCH(LARGE($E$101:$E$116,6),$E$101:$E$116,0))</f>
        <v>Don't Be Important</v>
      </c>
      <c r="C10" s="85">
        <f>INDEX($B$101:$B$116,MATCH(LARGE($E$101:$E$116,6),$E$101:$E$116,0))</f>
        <v>0</v>
      </c>
      <c r="D10" s="85">
        <f>INDEX($C$101:$C$116,MATCH(LARGE($E$101:$E$116,6),$E$101:$E$116,0))</f>
        <v>0</v>
      </c>
      <c r="E10" s="87">
        <f t="shared" si="0"/>
        <v>0</v>
      </c>
      <c r="F10" s="85" t="str">
        <f t="shared" si="1"/>
        <v>Equal</v>
      </c>
    </row>
    <row r="11" spans="1:6" s="77" customFormat="1" ht="18.75" x14ac:dyDescent="0.3">
      <c r="A11" s="88">
        <v>7</v>
      </c>
      <c r="B11" s="89" t="str">
        <f>INDEX($A$101:$A$116,MATCH(LARGE($E$101:$E$116,7),$E$101:$E$116,0))</f>
        <v>Don't Belong</v>
      </c>
      <c r="C11" s="88">
        <f>INDEX($B$101:$B$116,MATCH(LARGE($E$101:$E$116,7),$E$101:$E$116,0))</f>
        <v>0</v>
      </c>
      <c r="D11" s="88">
        <f>INDEX($C$101:$C$116,MATCH(LARGE($E$101:$E$116,7),$E$101:$E$116,0))</f>
        <v>0</v>
      </c>
      <c r="E11" s="90">
        <f t="shared" si="0"/>
        <v>0</v>
      </c>
      <c r="F11" s="88" t="str">
        <f t="shared" si="1"/>
        <v>Equal</v>
      </c>
    </row>
    <row r="12" spans="1:6" s="77" customFormat="1" ht="18.75" x14ac:dyDescent="0.3">
      <c r="A12" s="85">
        <v>8</v>
      </c>
      <c r="B12" s="86" t="str">
        <f>INDEX($A$101:$A$116,MATCH(LARGE($E$101:$E$116,8),$E$101:$E$116,0))</f>
        <v>Don't Be Close</v>
      </c>
      <c r="C12" s="85">
        <f>INDEX($B$101:$B$116,MATCH(LARGE($E$101:$E$116,8),$E$101:$E$116,0))</f>
        <v>0</v>
      </c>
      <c r="D12" s="85">
        <f>INDEX($C$101:$C$116,MATCH(LARGE($E$101:$E$116,8),$E$101:$E$116,0))</f>
        <v>0</v>
      </c>
      <c r="E12" s="87">
        <f t="shared" si="0"/>
        <v>0</v>
      </c>
      <c r="F12" s="85" t="str">
        <f t="shared" si="1"/>
        <v>Equal</v>
      </c>
    </row>
    <row r="13" spans="1:6" s="77" customFormat="1" ht="18.75" x14ac:dyDescent="0.3">
      <c r="A13" s="88">
        <v>9</v>
      </c>
      <c r="B13" s="89" t="str">
        <f>INDEX($A$101:$A$116,MATCH(LARGE($E$101:$E$116,9),$E$101:$E$116,0))</f>
        <v>Don't Be Well</v>
      </c>
      <c r="C13" s="88">
        <f>INDEX($B$101:$B$116,MATCH(LARGE($E$101:$E$116,9),$E$101:$E$116,0))</f>
        <v>0</v>
      </c>
      <c r="D13" s="88">
        <f>INDEX($C$101:$C$116,MATCH(LARGE($E$101:$E$116,9),$E$101:$E$116,0))</f>
        <v>0</v>
      </c>
      <c r="E13" s="90">
        <f t="shared" si="0"/>
        <v>0</v>
      </c>
      <c r="F13" s="88" t="str">
        <f t="shared" si="1"/>
        <v>Equal</v>
      </c>
    </row>
    <row r="14" spans="1:6" s="77" customFormat="1" ht="18.75" x14ac:dyDescent="0.3">
      <c r="A14" s="85">
        <v>10</v>
      </c>
      <c r="B14" s="86" t="str">
        <f>INDEX($A$101:$A$116,MATCH(LARGE($E$101:$E$116,10),$E$101:$E$116,0))</f>
        <v>Don't Think</v>
      </c>
      <c r="C14" s="85">
        <f>INDEX($B$101:$B$116,MATCH(LARGE($E$101:$E$116,10),$E$101:$E$116,0))</f>
        <v>0</v>
      </c>
      <c r="D14" s="85">
        <f>INDEX($C$101:$C$116,MATCH(LARGE($E$101:$E$116,10),$E$101:$E$116,0))</f>
        <v>0</v>
      </c>
      <c r="E14" s="87">
        <f t="shared" si="0"/>
        <v>0</v>
      </c>
      <c r="F14" s="85" t="str">
        <f t="shared" si="1"/>
        <v>Equal</v>
      </c>
    </row>
    <row r="15" spans="1:6" s="77" customFormat="1" ht="18.75" x14ac:dyDescent="0.3">
      <c r="A15" s="88">
        <v>11</v>
      </c>
      <c r="B15" s="89" t="str">
        <f>INDEX($A$101:$A$116,MATCH(LARGE($E$101:$E$116,11),$E$101:$E$116,0))</f>
        <v>Don't Feel</v>
      </c>
      <c r="C15" s="88">
        <f>INDEX($B$101:$B$116,MATCH(LARGE($E$101:$E$116,11),$E$101:$E$116,0))</f>
        <v>0</v>
      </c>
      <c r="D15" s="88">
        <f>INDEX($C$101:$C$116,MATCH(LARGE($E$101:$E$116,11),$E$101:$E$116,0))</f>
        <v>0</v>
      </c>
      <c r="E15" s="90">
        <f t="shared" si="0"/>
        <v>0</v>
      </c>
      <c r="F15" s="88" t="str">
        <f t="shared" si="1"/>
        <v>Equal</v>
      </c>
    </row>
    <row r="16" spans="1:6" s="77" customFormat="1" ht="18.75" x14ac:dyDescent="0.3">
      <c r="A16" s="85">
        <v>12</v>
      </c>
      <c r="B16" s="86" t="str">
        <f>INDEX($A$101:$A$116,MATCH(LARGE($E$101:$E$116,12),$E$101:$E$116,0))</f>
        <v>Don't Be Sane</v>
      </c>
      <c r="C16" s="85">
        <f>INDEX($B$101:$B$116,MATCH(LARGE($E$101:$E$116,12),$E$101:$E$116,0))</f>
        <v>0</v>
      </c>
      <c r="D16" s="85">
        <f>INDEX($C$101:$C$116,MATCH(LARGE($E$101:$E$116,12),$E$101:$E$116,0))</f>
        <v>0</v>
      </c>
      <c r="E16" s="87">
        <f t="shared" si="0"/>
        <v>0</v>
      </c>
      <c r="F16" s="85" t="str">
        <f t="shared" si="1"/>
        <v>Equal</v>
      </c>
    </row>
    <row r="17" spans="1:6" s="77" customFormat="1" ht="18.75" x14ac:dyDescent="0.3">
      <c r="A17" s="88">
        <v>13</v>
      </c>
      <c r="B17" s="89" t="str">
        <f>INDEX($A$101:$A$116,MATCH(LARGE($E$101:$E$116,13),$E$101:$E$116,0))</f>
        <v>Don't</v>
      </c>
      <c r="C17" s="88">
        <f>INDEX($B$101:$B$116,MATCH(LARGE($E$101:$E$116,13),$E$101:$E$116,0))</f>
        <v>0</v>
      </c>
      <c r="D17" s="88">
        <f>INDEX($C$101:$C$116,MATCH(LARGE($E$101:$E$116,13),$E$101:$E$116,0))</f>
        <v>0</v>
      </c>
      <c r="E17" s="90">
        <f t="shared" si="0"/>
        <v>0</v>
      </c>
      <c r="F17" s="88" t="str">
        <f t="shared" si="1"/>
        <v>Equal</v>
      </c>
    </row>
    <row r="18" spans="1:6" s="77" customFormat="1" ht="18.75" x14ac:dyDescent="0.3">
      <c r="A18" s="85">
        <v>14</v>
      </c>
      <c r="B18" s="86" t="str">
        <f>INDEX($A$101:$A$116,MATCH(LARGE($E$101:$E$116,14),$E$101:$E$116,0))</f>
        <v>Don't Trust</v>
      </c>
      <c r="C18" s="85">
        <f>INDEX($B$101:$B$116,MATCH(LARGE($E$101:$E$116,14),$E$101:$E$116,0))</f>
        <v>0</v>
      </c>
      <c r="D18" s="85">
        <f>INDEX($C$101:$C$116,MATCH(LARGE($E$101:$E$116,14),$E$101:$E$116,0))</f>
        <v>0</v>
      </c>
      <c r="E18" s="87">
        <f t="shared" si="0"/>
        <v>0</v>
      </c>
      <c r="F18" s="85" t="str">
        <f t="shared" si="1"/>
        <v>Equal</v>
      </c>
    </row>
    <row r="19" spans="1:6" s="77" customFormat="1" ht="18.75" x14ac:dyDescent="0.3">
      <c r="A19" s="88">
        <v>15</v>
      </c>
      <c r="B19" s="89" t="str">
        <f>INDEX($A$101:$A$116,MATCH(LARGE($E$101:$E$116,15),$E$101:$E$116,0))</f>
        <v>Don't Relax</v>
      </c>
      <c r="C19" s="88">
        <f>INDEX($B$101:$B$116,MATCH(LARGE($E$101:$E$116,15),$E$101:$E$116,0))</f>
        <v>0</v>
      </c>
      <c r="D19" s="88">
        <f>INDEX($C$101:$C$116,MATCH(LARGE($E$101:$E$116,15),$E$101:$E$116,0))</f>
        <v>0</v>
      </c>
      <c r="E19" s="90">
        <f t="shared" si="0"/>
        <v>0</v>
      </c>
      <c r="F19" s="88" t="str">
        <f t="shared" si="1"/>
        <v>Equal</v>
      </c>
    </row>
    <row r="20" spans="1:6" s="77" customFormat="1" ht="18.75" x14ac:dyDescent="0.3">
      <c r="A20" s="85">
        <v>16</v>
      </c>
      <c r="B20" s="86" t="str">
        <f>INDEX($A$101:$A$116,MATCH(LARGE($E$101:$E$116,16),$E$101:$E$116,0))</f>
        <v>Don't Feel Successful</v>
      </c>
      <c r="C20" s="85">
        <f>INDEX($B$101:$B$116,MATCH(LARGE($E$101:$E$116,16),$E$101:$E$116,0))</f>
        <v>0</v>
      </c>
      <c r="D20" s="85">
        <f>INDEX($C$101:$C$116,MATCH(LARGE($E$101:$E$116,16),$E$101:$E$116,0))</f>
        <v>0</v>
      </c>
      <c r="E20" s="87">
        <f t="shared" si="0"/>
        <v>0</v>
      </c>
      <c r="F20" s="85" t="str">
        <f t="shared" si="1"/>
        <v>Equal</v>
      </c>
    </row>
    <row r="21" spans="1:6" s="77" customFormat="1" ht="18.75" x14ac:dyDescent="0.3">
      <c r="A21" s="101"/>
      <c r="B21" s="102"/>
      <c r="C21" s="101"/>
      <c r="D21" s="101"/>
      <c r="E21" s="103"/>
      <c r="F21" s="101"/>
    </row>
    <row r="22" spans="1:6" s="77" customFormat="1" ht="18.75" x14ac:dyDescent="0.3"/>
    <row r="23" spans="1:6" s="77" customFormat="1" ht="18.75" x14ac:dyDescent="0.3">
      <c r="A23" s="76" t="s">
        <v>340</v>
      </c>
      <c r="B23" s="76"/>
      <c r="C23" s="76"/>
      <c r="D23" s="76"/>
      <c r="E23" s="76"/>
      <c r="F23" s="76"/>
    </row>
    <row r="24" spans="1:6" s="77" customFormat="1" ht="18.75" x14ac:dyDescent="0.3">
      <c r="A24" s="78" t="s">
        <v>341</v>
      </c>
      <c r="B24" s="78"/>
      <c r="C24" s="78"/>
      <c r="D24" s="78"/>
      <c r="E24" s="78"/>
      <c r="F24" s="78"/>
    </row>
    <row r="25" spans="1:6" s="77" customFormat="1" ht="18.75" x14ac:dyDescent="0.3">
      <c r="A25" s="91" t="str">
        <f>"#1  " &amp; B5</f>
        <v>#1  Don't Exist</v>
      </c>
      <c r="B25" s="91"/>
      <c r="C25" s="91"/>
      <c r="D25" s="91"/>
      <c r="E25" s="91"/>
      <c r="F25" s="91"/>
    </row>
    <row r="26" spans="1:6" s="77" customFormat="1" ht="18.75" x14ac:dyDescent="0.3">
      <c r="A26" s="92" t="str">
        <f>IFERROR("Pattern type:  " &amp; VLOOKUP(B5,$A$121:$C$136,2,FALSE()),"(Update your Q sheet scores to see your results)")</f>
        <v>Pattern type:  Dejected</v>
      </c>
      <c r="B26" s="92"/>
      <c r="C26" s="92"/>
      <c r="D26" s="92"/>
      <c r="E26" s="92"/>
      <c r="F26" s="92"/>
    </row>
    <row r="27" spans="1:6" s="77" customFormat="1" ht="60" customHeight="1" x14ac:dyDescent="0.3">
      <c r="A27" s="93" t="str">
        <f>IFERROR(VLOOKUP(B5,$A$121:$C$136,3,FALSE()),"(Update your Q sheet scores to see your results)")</f>
        <v>This injunction whispers that you don’t have the right to take up space — that the world would be fine, maybe even better, without you in it. It often began as an early, unspoken message that your presence was a burden. You are here, and you matter. That is not something you need to earn.</v>
      </c>
      <c r="B27" s="93"/>
      <c r="C27" s="93"/>
      <c r="D27" s="93"/>
      <c r="E27" s="93"/>
      <c r="F27" s="93"/>
    </row>
    <row r="28" spans="1:6" s="77" customFormat="1" ht="18.75" x14ac:dyDescent="0.3"/>
    <row r="29" spans="1:6" s="77" customFormat="1" ht="18.75" x14ac:dyDescent="0.3">
      <c r="A29" s="91" t="str">
        <f>"#2  " &amp; B6</f>
        <v>#2  Don't Be You</v>
      </c>
      <c r="B29" s="91"/>
      <c r="C29" s="91"/>
      <c r="D29" s="91"/>
      <c r="E29" s="91"/>
      <c r="F29" s="91"/>
    </row>
    <row r="30" spans="1:6" s="77" customFormat="1" ht="18.75" x14ac:dyDescent="0.3">
      <c r="A30" s="92" t="str">
        <f>IFERROR("Pattern type:  " &amp; VLOOKUP(B6,$A$121:$C$136,2,FALSE()),"(Update your Q sheet scores to see your results)")</f>
        <v>Pattern type:  Defiant</v>
      </c>
      <c r="B30" s="92"/>
      <c r="C30" s="92"/>
      <c r="D30" s="92"/>
      <c r="E30" s="92"/>
      <c r="F30" s="92"/>
    </row>
    <row r="31" spans="1:6" s="77" customFormat="1" ht="60" customHeight="1" x14ac:dyDescent="0.3">
      <c r="A31" s="94" t="str">
        <f>IFERROR(VLOOKUP(B6,$A$121:$C$136,3,FALSE()),"(Update your Q sheet scores to see your results)")</f>
        <v>This injunction says that who you truly are isn’t acceptable — so you’ve learnt to shape-shift, perform, or rebel just to feel real. The defiant pattern looks like constantly redefining yourself to stay one step ahead of others’ expectations. The invitation is to find out who you actually are beneath the performance.</v>
      </c>
      <c r="B31" s="94"/>
      <c r="C31" s="94"/>
      <c r="D31" s="94"/>
      <c r="E31" s="94"/>
      <c r="F31" s="94"/>
    </row>
    <row r="32" spans="1:6" s="77" customFormat="1" ht="18.75" x14ac:dyDescent="0.3"/>
    <row r="33" spans="1:6" s="77" customFormat="1" ht="18.75" x14ac:dyDescent="0.3">
      <c r="A33" s="91" t="str">
        <f>"#3  " &amp; B7</f>
        <v>#3  Don't Be a Child</v>
      </c>
      <c r="B33" s="91"/>
      <c r="C33" s="91"/>
      <c r="D33" s="91"/>
      <c r="E33" s="91"/>
      <c r="F33" s="91"/>
    </row>
    <row r="34" spans="1:6" s="77" customFormat="1" ht="18.75" x14ac:dyDescent="0.3">
      <c r="A34" s="92" t="str">
        <f>IFERROR("Pattern type:  " &amp; VLOOKUP(B7,$A$121:$C$136,2,FALSE()),"(Update your Q sheet scores to see your results)")</f>
        <v>Pattern type:  Defiant</v>
      </c>
      <c r="B34" s="92"/>
      <c r="C34" s="92"/>
      <c r="D34" s="92"/>
      <c r="E34" s="92"/>
      <c r="F34" s="92"/>
    </row>
    <row r="35" spans="1:6" s="77" customFormat="1" ht="60" customHeight="1" x14ac:dyDescent="0.3">
      <c r="A35" s="95" t="str">
        <f>IFERROR(VLOOKUP(B7,$A$121:$C$136,3,FALSE()),"(Update your Q sheet scores to see your results)")</f>
        <v>You grew up too fast, or were never allowed to be young and carefree. The defiant response swings between over-responsibility and sudden rebellious impulsiveness. Learning to play, rest, and receive care without guilt is the gentle work ahead of you.</v>
      </c>
      <c r="B35" s="95"/>
      <c r="C35" s="95"/>
      <c r="D35" s="95"/>
      <c r="E35" s="95"/>
      <c r="F35" s="95"/>
    </row>
    <row r="36" spans="1:6" s="77" customFormat="1" ht="18.75" x14ac:dyDescent="0.3"/>
    <row r="37" spans="1:6" s="77" customFormat="1" ht="18.75" x14ac:dyDescent="0.3"/>
    <row r="38" spans="1:6" s="77" customFormat="1" ht="18.75" x14ac:dyDescent="0.3">
      <c r="A38" s="76" t="s">
        <v>342</v>
      </c>
      <c r="B38" s="76"/>
      <c r="C38" s="76"/>
      <c r="D38" s="76"/>
      <c r="E38" s="76"/>
      <c r="F38" s="76"/>
    </row>
    <row r="39" spans="1:6" s="77" customFormat="1" ht="60" customHeight="1" x14ac:dyDescent="0.3">
      <c r="A39" s="78" t="s">
        <v>343</v>
      </c>
      <c r="B39" s="78"/>
      <c r="C39" s="78"/>
      <c r="D39" s="78"/>
      <c r="E39" s="78"/>
      <c r="F39" s="78"/>
    </row>
    <row r="40" spans="1:6" s="77" customFormat="1" ht="18.75" x14ac:dyDescent="0.3">
      <c r="A40" s="91" t="str">
        <f>"#1  " &amp; B5 &amp; "  —  " &amp; F5</f>
        <v>#1  Don't Exist  —  Equal</v>
      </c>
      <c r="B40" s="91"/>
      <c r="C40" s="91"/>
      <c r="D40" s="91"/>
      <c r="E40" s="91"/>
      <c r="F40" s="91"/>
    </row>
    <row r="41" spans="1:6" s="77" customFormat="1" ht="45" customHeight="1" x14ac:dyDescent="0.3">
      <c r="A41" s="96" t="s">
        <v>344</v>
      </c>
      <c r="B41" s="97" t="str">
        <f>IFERROR(VLOOKUP(B5,$A$151:$G$166,2,FALSE()),"(Update your Q sheet scores to see recommendations)")</f>
        <v>Write a short daily ‘presence note’ — one concrete way you contributed or mattered today, however small.</v>
      </c>
      <c r="C41" s="97"/>
      <c r="D41" s="97"/>
      <c r="E41" s="97"/>
      <c r="F41" s="97"/>
    </row>
    <row r="42" spans="1:6" s="77" customFormat="1" ht="45" customHeight="1" x14ac:dyDescent="0.3">
      <c r="A42" s="96" t="s">
        <v>345</v>
      </c>
      <c r="B42" s="98" t="str">
        <f>IFERROR(VLOOKUP(B5,$A$151:$G$166,3,FALSE()),"(Update your Q sheet scores to see recommendations)")</f>
        <v>Tell a trusted person one true thing about yourself each week. Practise being witnessed.</v>
      </c>
      <c r="C42" s="98"/>
      <c r="D42" s="98"/>
      <c r="E42" s="98"/>
      <c r="F42" s="98"/>
    </row>
    <row r="43" spans="1:6" s="77" customFormat="1" ht="45" customHeight="1" x14ac:dyDescent="0.3">
      <c r="A43" s="96" t="s">
        <v>346</v>
      </c>
      <c r="B43" s="97" t="str">
        <f>IFERROR(VLOOKUP(B5,$A$151:$G$166,4,FALSE()),"(Update your Q sheet scores to see recommendations)")</f>
        <v>Explore your earliest memories of feeling unwanted or in the way with a therapist or in a journal. Name the source.</v>
      </c>
      <c r="C43" s="97"/>
      <c r="D43" s="97"/>
      <c r="E43" s="97"/>
      <c r="F43" s="97"/>
    </row>
    <row r="44" spans="1:6" s="77" customFormat="1" ht="45" customHeight="1" x14ac:dyDescent="0.3">
      <c r="A44" s="96" t="s">
        <v>347</v>
      </c>
      <c r="B44" s="98" t="str">
        <f>IFERROR(VLOOKUP(B5,$A$151:$G$166,5,FALSE()),"(Update your Q sheet scores to see recommendations)")</f>
        <v>Each morning, say aloud: ‘I have the right to be here.’ Notice your body’s response and stay with it.</v>
      </c>
      <c r="C44" s="98"/>
      <c r="D44" s="98"/>
      <c r="E44" s="98"/>
      <c r="F44" s="98"/>
    </row>
    <row r="45" spans="1:6" s="77" customFormat="1" ht="60" customHeight="1" x14ac:dyDescent="0.3">
      <c r="A45" s="99" t="s">
        <v>348</v>
      </c>
      <c r="B45" s="100" t="str">
        <f>IFERROR(VLOOKUP(B5,$A$151:$G$166,6,FALSE()),"(Update your Q sheet scores to see recommendations)")</f>
        <v>Bilateral stimulation (alternately tapping both knees) whilst repeating a self-worth affirmation activates bilateral brain processing, helping weaken negative self-beliefs stored in the limbic system — the same mechanism used in EMDR therapy.</v>
      </c>
      <c r="C45" s="100"/>
      <c r="D45" s="100"/>
      <c r="E45" s="100"/>
      <c r="F45" s="100"/>
    </row>
    <row r="46" spans="1:6" s="77" customFormat="1" ht="60" customHeight="1" x14ac:dyDescent="0.3">
      <c r="A46" s="99" t="s">
        <v>349</v>
      </c>
      <c r="B46" s="100" t="str">
        <f>IFERROR(VLOOKUP(B5,$A$151:$G$166,7,FALSE()),"(Update your Q sheet scores to see recommendations)")</f>
        <v>Hum for 60 seconds daily. Humming stimulates the vagus nerve, shifting the nervous system from threat-response to safety — a state neurologically incompatible with the ‘I shouldn’t exist’ pattern.</v>
      </c>
      <c r="C46" s="100"/>
      <c r="D46" s="100"/>
      <c r="E46" s="100"/>
      <c r="F46" s="100"/>
    </row>
    <row r="47" spans="1:6" s="77" customFormat="1" ht="18.75" x14ac:dyDescent="0.3"/>
    <row r="48" spans="1:6" s="77" customFormat="1" ht="18.75" x14ac:dyDescent="0.3">
      <c r="A48" s="91" t="str">
        <f>"#2  " &amp; B6 &amp; "  —  " &amp; F6</f>
        <v>#2  Don't Be You  —  Equal</v>
      </c>
      <c r="B48" s="91"/>
      <c r="C48" s="91"/>
      <c r="D48" s="91"/>
      <c r="E48" s="91"/>
      <c r="F48" s="91"/>
    </row>
    <row r="49" spans="1:6" s="77" customFormat="1" ht="45" customHeight="1" x14ac:dyDescent="0.3">
      <c r="A49" s="96" t="s">
        <v>344</v>
      </c>
      <c r="B49" s="97" t="str">
        <f>IFERROR(VLOOKUP(B6,$A$151:$G$166,2,FALSE()),"(Update your Q sheet scores to see recommendations)")</f>
        <v>Keep a ‘real self’ journal. Write about your actual opinions, tastes, and reactions without editing for an audience.</v>
      </c>
      <c r="C49" s="97"/>
      <c r="D49" s="97"/>
      <c r="E49" s="97"/>
      <c r="F49" s="97"/>
    </row>
    <row r="50" spans="1:6" s="77" customFormat="1" ht="45" customHeight="1" x14ac:dyDescent="0.3">
      <c r="A50" s="96" t="s">
        <v>345</v>
      </c>
      <c r="B50" s="98" t="str">
        <f>IFERROR(VLOOKUP(B6,$A$151:$G$166,3,FALSE()),"(Update your Q sheet scores to see recommendations)")</f>
        <v>Practise one small act of authentic expression daily — even just wearing what you truly like without justification.</v>
      </c>
      <c r="C50" s="98"/>
      <c r="D50" s="98"/>
      <c r="E50" s="98"/>
      <c r="F50" s="98"/>
    </row>
    <row r="51" spans="1:6" s="77" customFormat="1" ht="45" customHeight="1" x14ac:dyDescent="0.3">
      <c r="A51" s="96" t="s">
        <v>346</v>
      </c>
      <c r="B51" s="97" t="str">
        <f>IFERROR(VLOOKUP(B6,$A$151:$G$166,4,FALSE()),"(Update your Q sheet scores to see recommendations)")</f>
        <v>Notice moments when you shape-shift. Pause and ask: ‘What would I say or do if no one’s approval were at stake?’</v>
      </c>
      <c r="C51" s="97"/>
      <c r="D51" s="97"/>
      <c r="E51" s="97"/>
      <c r="F51" s="97"/>
    </row>
    <row r="52" spans="1:6" s="77" customFormat="1" ht="45" customHeight="1" x14ac:dyDescent="0.3">
      <c r="A52" s="96" t="s">
        <v>347</v>
      </c>
      <c r="B52" s="98" t="str">
        <f>IFERROR(VLOOKUP(B6,$A$151:$G$166,5,FALSE()),"(Update your Q sheet scores to see recommendations)")</f>
        <v>Explore with a therapist where the message ‘who you are isn’t acceptable’ first originated.</v>
      </c>
      <c r="C52" s="98"/>
      <c r="D52" s="98"/>
      <c r="E52" s="98"/>
      <c r="F52" s="98"/>
    </row>
    <row r="53" spans="1:6" s="77" customFormat="1" ht="60" customHeight="1" x14ac:dyDescent="0.3">
      <c r="A53" s="99" t="s">
        <v>348</v>
      </c>
      <c r="B53" s="100" t="str">
        <f>IFERROR(VLOOKUP(B6,$A$151:$G$166,6,FALSE()),"(Update your Q sheet scores to see recommendations)")</f>
        <v>Spend 10 minutes daily asking ‘What do I actually think about this?’ without consulting others. This deliberately engages the default mode network (DMN) — the brain’s self-referential hub — strengthening authentic self-concept over time.</v>
      </c>
      <c r="C53" s="100"/>
      <c r="D53" s="100"/>
      <c r="E53" s="100"/>
      <c r="F53" s="100"/>
    </row>
    <row r="54" spans="1:6" s="77" customFormat="1" ht="60" customHeight="1" x14ac:dyDescent="0.3">
      <c r="A54" s="99" t="s">
        <v>349</v>
      </c>
      <c r="B54" s="100" t="str">
        <f>IFERROR(VLOOKUP(B6,$A$151:$G$166,7,FALSE()),"(Update your Q sheet scores to see recommendations)")</f>
        <v>Use coherent breathing (5 seconds in, 5 seconds out) before social situations. Research shows this pattern reduces amygdala reactivity, making it neurologically safer to be yourself in the presence of others.</v>
      </c>
      <c r="C54" s="100"/>
      <c r="D54" s="100"/>
      <c r="E54" s="100"/>
      <c r="F54" s="100"/>
    </row>
    <row r="55" spans="1:6" s="77" customFormat="1" ht="18.75" x14ac:dyDescent="0.3"/>
    <row r="56" spans="1:6" s="77" customFormat="1" ht="18.75" x14ac:dyDescent="0.3">
      <c r="A56" s="91" t="str">
        <f>"#3  " &amp; B7 &amp; "  —  " &amp; F7</f>
        <v>#3  Don't Be a Child  —  Equal</v>
      </c>
      <c r="B56" s="91"/>
      <c r="C56" s="91"/>
      <c r="D56" s="91"/>
      <c r="E56" s="91"/>
      <c r="F56" s="91"/>
    </row>
    <row r="57" spans="1:6" s="77" customFormat="1" ht="45" customHeight="1" x14ac:dyDescent="0.3">
      <c r="A57" s="96" t="s">
        <v>344</v>
      </c>
      <c r="B57" s="97" t="str">
        <f>IFERROR(VLOOKUP(B7,$A$151:$G$166,2,FALSE()),"(Update your Q sheet scores to see recommendations)")</f>
        <v>Schedule unstructured play time weekly — something with no purpose, no productivity, and no audience.</v>
      </c>
      <c r="C57" s="97"/>
      <c r="D57" s="97"/>
      <c r="E57" s="97"/>
      <c r="F57" s="97"/>
    </row>
    <row r="58" spans="1:6" s="77" customFormat="1" ht="45" customHeight="1" x14ac:dyDescent="0.3">
      <c r="A58" s="96" t="s">
        <v>345</v>
      </c>
      <c r="B58" s="98" t="str">
        <f>IFERROR(VLOOKUP(B7,$A$151:$G$166,3,FALSE()),"(Update your Q sheet scores to see recommendations)")</f>
        <v>Practise receiving help or comfort from someone safe. Notice the urge to refuse and gently override it.</v>
      </c>
      <c r="C58" s="98"/>
      <c r="D58" s="98"/>
      <c r="E58" s="98"/>
      <c r="F58" s="98"/>
    </row>
    <row r="59" spans="1:6" s="77" customFormat="1" ht="45" customHeight="1" x14ac:dyDescent="0.3">
      <c r="A59" s="96" t="s">
        <v>346</v>
      </c>
      <c r="B59" s="97" t="str">
        <f>IFERROR(VLOOKUP(B7,$A$151:$G$166,4,FALSE()),"(Update your Q sheet scores to see recommendations)")</f>
        <v>Notice when you take on responsibility that isn’t yours. Practise saying: ‘That’s not mine to carry.’</v>
      </c>
      <c r="C59" s="97"/>
      <c r="D59" s="97"/>
      <c r="E59" s="97"/>
      <c r="F59" s="97"/>
    </row>
    <row r="60" spans="1:6" s="77" customFormat="1" ht="45" customHeight="1" x14ac:dyDescent="0.3">
      <c r="A60" s="96" t="s">
        <v>347</v>
      </c>
      <c r="B60" s="98" t="str">
        <f>IFERROR(VLOOKUP(B7,$A$151:$G$166,5,FALSE()),"(Update your Q sheet scores to see recommendations)")</f>
        <v>Explore what rest and play looked like (or didn’t) in your childhood with a therapist.</v>
      </c>
      <c r="C60" s="98"/>
      <c r="D60" s="98"/>
      <c r="E60" s="98"/>
      <c r="F60" s="98"/>
    </row>
    <row r="61" spans="1:6" s="77" customFormat="1" ht="60" customHeight="1" x14ac:dyDescent="0.3">
      <c r="A61" s="99" t="s">
        <v>348</v>
      </c>
      <c r="B61" s="100" t="str">
        <f>IFERROR(VLOOKUP(B7,$A$151:$G$166,6,FALSE()),"(Update your Q sheet scores to see recommendations)")</f>
        <v>Try something new and slightly silly each week — a craft, a game, dancing. Novelty releases dopamine, neurologically reinforcing that playfulness is pleasurable and safe, rebuilding the reward circuits for rest.</v>
      </c>
      <c r="C61" s="100"/>
      <c r="D61" s="100"/>
      <c r="E61" s="100"/>
      <c r="F61" s="100"/>
    </row>
    <row r="62" spans="1:6" s="77" customFormat="1" ht="60" customHeight="1" x14ac:dyDescent="0.3">
      <c r="A62" s="99" t="s">
        <v>349</v>
      </c>
      <c r="B62" s="100" t="str">
        <f>IFERROR(VLOOKUP(B7,$A$151:$G$166,7,FALSE()),"(Update your Q sheet scores to see recommendations)")</f>
        <v>Practise progressive muscle relaxation daily — systematically tensing and releasing muscle groups. This downregulates the HPA stress axis, reducing the chronic somatic tension that over-responsibility creates in the body.</v>
      </c>
      <c r="C62" s="100"/>
      <c r="D62" s="100"/>
      <c r="E62" s="100"/>
      <c r="F62" s="100"/>
    </row>
    <row r="63" spans="1:6" ht="13.5" customHeight="1" x14ac:dyDescent="0.25"/>
    <row r="101" spans="1:5" hidden="1" x14ac:dyDescent="0.25">
      <c r="A101" s="75" t="s">
        <v>350</v>
      </c>
      <c r="B101" s="75">
        <f>'Q 1–18'!F8+'Q 1–18'!F9+'Q 1–18'!F10</f>
        <v>0</v>
      </c>
      <c r="C101" s="75">
        <f>'Q 1–18'!F11+'Q 1–18'!F12+'Q 1–18'!F13</f>
        <v>0</v>
      </c>
      <c r="D101" s="75">
        <f t="shared" ref="D101:D116" si="2">B101+C101</f>
        <v>0</v>
      </c>
      <c r="E101" s="75">
        <f>D101+(16)*0.0001</f>
        <v>1.6000000000000001E-3</v>
      </c>
    </row>
    <row r="102" spans="1:5" hidden="1" x14ac:dyDescent="0.25">
      <c r="A102" s="75" t="s">
        <v>351</v>
      </c>
      <c r="B102" s="75">
        <f>'Q 1–18'!F16+'Q 1–18'!F17+'Q 1–18'!F18</f>
        <v>0</v>
      </c>
      <c r="C102" s="75">
        <f>'Q 1–18'!F19+'Q 1–18'!F20+'Q 1–18'!F21</f>
        <v>0</v>
      </c>
      <c r="D102" s="75">
        <f t="shared" si="2"/>
        <v>0</v>
      </c>
      <c r="E102" s="75">
        <f>D102+(15)*0.0001</f>
        <v>1.5E-3</v>
      </c>
    </row>
    <row r="103" spans="1:5" hidden="1" x14ac:dyDescent="0.25">
      <c r="A103" s="75" t="s">
        <v>352</v>
      </c>
      <c r="B103" s="75">
        <f>'Q 1–18'!F24+'Q 1–18'!F25+'Q 1–18'!F26</f>
        <v>0</v>
      </c>
      <c r="C103" s="75">
        <f>'Q 1–18'!F27+'Q 1–18'!F28+'Q 1–18'!F29</f>
        <v>0</v>
      </c>
      <c r="D103" s="75">
        <f t="shared" si="2"/>
        <v>0</v>
      </c>
      <c r="E103" s="75">
        <f>D103+(14)*0.0001</f>
        <v>1.4E-3</v>
      </c>
    </row>
    <row r="104" spans="1:5" hidden="1" x14ac:dyDescent="0.25">
      <c r="A104" s="75" t="s">
        <v>353</v>
      </c>
      <c r="B104" s="75">
        <f>'Q 19–36'!F8+'Q 19–36'!F9+'Q 19–36'!F10</f>
        <v>0</v>
      </c>
      <c r="C104" s="75">
        <f>'Q 19–36'!F11+'Q 19–36'!F12+'Q 19–36'!F13</f>
        <v>0</v>
      </c>
      <c r="D104" s="75">
        <f t="shared" si="2"/>
        <v>0</v>
      </c>
      <c r="E104" s="75">
        <f>D104+(13)*0.0001</f>
        <v>1.3000000000000002E-3</v>
      </c>
    </row>
    <row r="105" spans="1:5" hidden="1" x14ac:dyDescent="0.25">
      <c r="A105" s="75" t="s">
        <v>354</v>
      </c>
      <c r="B105" s="75">
        <f>'Q 19–36'!F16+'Q 19–36'!F17+'Q 19–36'!F18</f>
        <v>0</v>
      </c>
      <c r="C105" s="75">
        <f>'Q 19–36'!F19+'Q 19–36'!F20+'Q 19–36'!F21</f>
        <v>0</v>
      </c>
      <c r="D105" s="75">
        <f t="shared" si="2"/>
        <v>0</v>
      </c>
      <c r="E105" s="75">
        <f>D105+(12)*0.0001</f>
        <v>1.2000000000000001E-3</v>
      </c>
    </row>
    <row r="106" spans="1:5" hidden="1" x14ac:dyDescent="0.25">
      <c r="A106" s="75" t="s">
        <v>355</v>
      </c>
      <c r="B106" s="75">
        <f>'Q 19–36'!F24+'Q 19–36'!F25+'Q 19–36'!F26</f>
        <v>0</v>
      </c>
      <c r="C106" s="75">
        <f>'Q 19–36'!F27+'Q 19–36'!F28+'Q 19–36'!F29</f>
        <v>0</v>
      </c>
      <c r="D106" s="75">
        <f t="shared" si="2"/>
        <v>0</v>
      </c>
      <c r="E106" s="75">
        <f>D106+(11)*0.0001</f>
        <v>1.1000000000000001E-3</v>
      </c>
    </row>
    <row r="107" spans="1:5" hidden="1" x14ac:dyDescent="0.25">
      <c r="A107" s="75" t="s">
        <v>356</v>
      </c>
      <c r="B107" s="75">
        <f>'Q 37–54'!F8+'Q 37–54'!F9+'Q 37–54'!F10</f>
        <v>0</v>
      </c>
      <c r="C107" s="75">
        <f>'Q 37–54'!F11+'Q 37–54'!F12+'Q 37–54'!F13</f>
        <v>0</v>
      </c>
      <c r="D107" s="75">
        <f t="shared" si="2"/>
        <v>0</v>
      </c>
      <c r="E107" s="75">
        <f>D107+(10)*0.0001</f>
        <v>1E-3</v>
      </c>
    </row>
    <row r="108" spans="1:5" hidden="1" x14ac:dyDescent="0.25">
      <c r="A108" s="75" t="s">
        <v>357</v>
      </c>
      <c r="B108" s="75">
        <f>'Q 37–54'!F16+'Q 37–54'!F17+'Q 37–54'!F18</f>
        <v>0</v>
      </c>
      <c r="C108" s="75">
        <f>'Q 37–54'!F19+'Q 37–54'!F20+'Q 37–54'!F21</f>
        <v>0</v>
      </c>
      <c r="D108" s="75">
        <f t="shared" si="2"/>
        <v>0</v>
      </c>
      <c r="E108" s="75">
        <f>D108+(9)*0.0001</f>
        <v>9.0000000000000008E-4</v>
      </c>
    </row>
    <row r="109" spans="1:5" hidden="1" x14ac:dyDescent="0.25">
      <c r="A109" s="75" t="s">
        <v>358</v>
      </c>
      <c r="B109" s="75">
        <f>'Q 37–54'!F24+'Q 37–54'!F25+'Q 37–54'!F26</f>
        <v>0</v>
      </c>
      <c r="C109" s="75">
        <f>'Q 37–54'!F27+'Q 37–54'!F28+'Q 37–54'!F29</f>
        <v>0</v>
      </c>
      <c r="D109" s="75">
        <f t="shared" si="2"/>
        <v>0</v>
      </c>
      <c r="E109" s="75">
        <f>D109+(8)*0.0001</f>
        <v>8.0000000000000004E-4</v>
      </c>
    </row>
    <row r="110" spans="1:5" hidden="1" x14ac:dyDescent="0.25">
      <c r="A110" s="75" t="s">
        <v>359</v>
      </c>
      <c r="B110" s="75">
        <f>'Q 55–72'!F8+'Q 55–72'!F9+'Q 55–72'!F10</f>
        <v>0</v>
      </c>
      <c r="C110" s="75">
        <f>'Q 55–72'!F11+'Q 55–72'!F12+'Q 55–72'!F13</f>
        <v>0</v>
      </c>
      <c r="D110" s="75">
        <f t="shared" si="2"/>
        <v>0</v>
      </c>
      <c r="E110" s="75">
        <f>D110+(7)*0.0001</f>
        <v>6.9999999999999999E-4</v>
      </c>
    </row>
    <row r="111" spans="1:5" hidden="1" x14ac:dyDescent="0.25">
      <c r="A111" s="75" t="s">
        <v>360</v>
      </c>
      <c r="B111" s="75">
        <f>'Q 55–72'!F16+'Q 55–72'!F17+'Q 55–72'!F18</f>
        <v>0</v>
      </c>
      <c r="C111" s="75">
        <f>'Q 55–72'!F19+'Q 55–72'!F20+'Q 55–72'!F21</f>
        <v>0</v>
      </c>
      <c r="D111" s="75">
        <f t="shared" si="2"/>
        <v>0</v>
      </c>
      <c r="E111" s="75">
        <f>D111+(6)*0.0001</f>
        <v>6.0000000000000006E-4</v>
      </c>
    </row>
    <row r="112" spans="1:5" hidden="1" x14ac:dyDescent="0.25">
      <c r="A112" s="75" t="s">
        <v>361</v>
      </c>
      <c r="B112" s="75">
        <f>'Q 55–72'!F24+'Q 55–72'!F25+'Q 55–72'!F26</f>
        <v>0</v>
      </c>
      <c r="C112" s="75">
        <f>'Q 55–72'!F27+'Q 55–72'!F28+'Q 55–72'!F29</f>
        <v>0</v>
      </c>
      <c r="D112" s="75">
        <f t="shared" si="2"/>
        <v>0</v>
      </c>
      <c r="E112" s="75">
        <f>D112+(5)*0.0001</f>
        <v>5.0000000000000001E-4</v>
      </c>
    </row>
    <row r="113" spans="1:5" hidden="1" x14ac:dyDescent="0.25">
      <c r="A113" s="75" t="s">
        <v>362</v>
      </c>
      <c r="B113" s="75">
        <f>'Q 73–96'!F8+'Q 73–96'!F9+'Q 73–96'!F10</f>
        <v>0</v>
      </c>
      <c r="C113" s="75">
        <f>'Q 73–96'!F11+'Q 73–96'!F12+'Q 73–96'!F13</f>
        <v>0</v>
      </c>
      <c r="D113" s="75">
        <f t="shared" si="2"/>
        <v>0</v>
      </c>
      <c r="E113" s="75">
        <f>D113+(4)*0.0001</f>
        <v>4.0000000000000002E-4</v>
      </c>
    </row>
    <row r="114" spans="1:5" hidden="1" x14ac:dyDescent="0.25">
      <c r="A114" s="75" t="s">
        <v>363</v>
      </c>
      <c r="B114" s="75">
        <f>'Q 73–96'!F17+'Q 73–96'!F18+'Q 73–96'!F19</f>
        <v>0</v>
      </c>
      <c r="C114" s="75">
        <f>'Q 73–96'!F20+'Q 73–96'!F21+'Q 73–96'!F22</f>
        <v>0</v>
      </c>
      <c r="D114" s="75">
        <f t="shared" si="2"/>
        <v>0</v>
      </c>
      <c r="E114" s="75">
        <f>D114+(3)*0.0001</f>
        <v>3.0000000000000003E-4</v>
      </c>
    </row>
    <row r="115" spans="1:5" hidden="1" x14ac:dyDescent="0.25">
      <c r="A115" s="75" t="s">
        <v>364</v>
      </c>
      <c r="B115" s="75">
        <f>'Q 73–96'!F26+'Q 73–96'!F27+'Q 73–96'!F28</f>
        <v>0</v>
      </c>
      <c r="C115" s="75">
        <f>'Q 73–96'!F29+'Q 73–96'!F30+'Q 73–96'!F31</f>
        <v>0</v>
      </c>
      <c r="D115" s="75">
        <f t="shared" si="2"/>
        <v>0</v>
      </c>
      <c r="E115" s="75">
        <f>D115+(2)*0.0001</f>
        <v>2.0000000000000001E-4</v>
      </c>
    </row>
    <row r="116" spans="1:5" hidden="1" x14ac:dyDescent="0.25">
      <c r="A116" s="75" t="s">
        <v>365</v>
      </c>
      <c r="B116" s="75">
        <f>'Q 73–96'!F35+'Q 73–96'!F36+'Q 73–96'!F37</f>
        <v>0</v>
      </c>
      <c r="C116" s="75">
        <f>'Q 73–96'!F38+'Q 73–96'!F39+'Q 73–96'!F40</f>
        <v>0</v>
      </c>
      <c r="D116" s="75">
        <f t="shared" si="2"/>
        <v>0</v>
      </c>
      <c r="E116" s="75">
        <f>D116+(1)*0.0001</f>
        <v>1E-4</v>
      </c>
    </row>
    <row r="117" spans="1:5" hidden="1" x14ac:dyDescent="0.25"/>
    <row r="118" spans="1:5" hidden="1" x14ac:dyDescent="0.25"/>
    <row r="119" spans="1:5" hidden="1" x14ac:dyDescent="0.25"/>
    <row r="120" spans="1:5" hidden="1" x14ac:dyDescent="0.25"/>
    <row r="121" spans="1:5" hidden="1" x14ac:dyDescent="0.25">
      <c r="A121" s="75" t="s">
        <v>350</v>
      </c>
      <c r="B121" s="75" t="s">
        <v>366</v>
      </c>
      <c r="C121" s="75" t="s">
        <v>367</v>
      </c>
    </row>
    <row r="122" spans="1:5" hidden="1" x14ac:dyDescent="0.25">
      <c r="A122" s="75" t="s">
        <v>351</v>
      </c>
      <c r="B122" s="75" t="s">
        <v>368</v>
      </c>
      <c r="C122" s="75" t="s">
        <v>369</v>
      </c>
    </row>
    <row r="123" spans="1:5" hidden="1" x14ac:dyDescent="0.25">
      <c r="A123" s="75" t="s">
        <v>352</v>
      </c>
      <c r="B123" s="75" t="s">
        <v>368</v>
      </c>
      <c r="C123" s="75" t="s">
        <v>370</v>
      </c>
    </row>
    <row r="124" spans="1:5" hidden="1" x14ac:dyDescent="0.25">
      <c r="A124" s="75" t="s">
        <v>353</v>
      </c>
      <c r="B124" s="75" t="s">
        <v>368</v>
      </c>
      <c r="C124" s="75" t="s">
        <v>371</v>
      </c>
    </row>
    <row r="125" spans="1:5" hidden="1" x14ac:dyDescent="0.25">
      <c r="A125" s="75" t="s">
        <v>354</v>
      </c>
      <c r="B125" s="75" t="s">
        <v>368</v>
      </c>
      <c r="C125" s="75" t="s">
        <v>372</v>
      </c>
    </row>
    <row r="126" spans="1:5" hidden="1" x14ac:dyDescent="0.25">
      <c r="A126" s="75" t="s">
        <v>355</v>
      </c>
      <c r="B126" s="75" t="s">
        <v>366</v>
      </c>
      <c r="C126" s="75" t="s">
        <v>373</v>
      </c>
    </row>
    <row r="127" spans="1:5" hidden="1" x14ac:dyDescent="0.25">
      <c r="A127" s="75" t="s">
        <v>356</v>
      </c>
      <c r="B127" s="75" t="s">
        <v>366</v>
      </c>
      <c r="C127" s="75" t="s">
        <v>374</v>
      </c>
    </row>
    <row r="128" spans="1:5" hidden="1" x14ac:dyDescent="0.25">
      <c r="A128" s="75" t="s">
        <v>357</v>
      </c>
      <c r="B128" s="75" t="s">
        <v>368</v>
      </c>
      <c r="C128" s="75" t="s">
        <v>375</v>
      </c>
    </row>
    <row r="129" spans="1:3" hidden="1" x14ac:dyDescent="0.25">
      <c r="A129" s="75" t="s">
        <v>358</v>
      </c>
      <c r="B129" s="75" t="s">
        <v>368</v>
      </c>
      <c r="C129" s="75" t="s">
        <v>376</v>
      </c>
    </row>
    <row r="130" spans="1:3" hidden="1" x14ac:dyDescent="0.25">
      <c r="A130" s="75" t="s">
        <v>359</v>
      </c>
      <c r="B130" s="75" t="s">
        <v>366</v>
      </c>
      <c r="C130" s="75" t="s">
        <v>377</v>
      </c>
    </row>
    <row r="131" spans="1:3" hidden="1" x14ac:dyDescent="0.25">
      <c r="A131" s="75" t="s">
        <v>360</v>
      </c>
      <c r="B131" s="75" t="s">
        <v>366</v>
      </c>
      <c r="C131" s="75" t="s">
        <v>378</v>
      </c>
    </row>
    <row r="132" spans="1:3" hidden="1" x14ac:dyDescent="0.25">
      <c r="A132" s="75" t="s">
        <v>361</v>
      </c>
      <c r="B132" s="75" t="s">
        <v>366</v>
      </c>
      <c r="C132" s="75" t="s">
        <v>379</v>
      </c>
    </row>
    <row r="133" spans="1:3" hidden="1" x14ac:dyDescent="0.25">
      <c r="A133" s="75" t="s">
        <v>362</v>
      </c>
      <c r="B133" s="75" t="s">
        <v>366</v>
      </c>
      <c r="C133" s="75" t="s">
        <v>380</v>
      </c>
    </row>
    <row r="134" spans="1:3" hidden="1" x14ac:dyDescent="0.25">
      <c r="A134" s="75" t="s">
        <v>363</v>
      </c>
      <c r="B134" s="75" t="s">
        <v>366</v>
      </c>
      <c r="C134" s="75" t="s">
        <v>381</v>
      </c>
    </row>
    <row r="135" spans="1:3" hidden="1" x14ac:dyDescent="0.25">
      <c r="A135" s="75" t="s">
        <v>364</v>
      </c>
      <c r="B135" s="75" t="s">
        <v>368</v>
      </c>
      <c r="C135" s="75" t="s">
        <v>382</v>
      </c>
    </row>
    <row r="136" spans="1:3" hidden="1" x14ac:dyDescent="0.25">
      <c r="A136" s="75" t="s">
        <v>365</v>
      </c>
      <c r="B136" s="75" t="s">
        <v>366</v>
      </c>
      <c r="C136" s="75" t="s">
        <v>383</v>
      </c>
    </row>
    <row r="137" spans="1:3" hidden="1" x14ac:dyDescent="0.25"/>
    <row r="138" spans="1:3" hidden="1" x14ac:dyDescent="0.25"/>
    <row r="139" spans="1:3" hidden="1" x14ac:dyDescent="0.25"/>
    <row r="140" spans="1:3" hidden="1" x14ac:dyDescent="0.25"/>
    <row r="141" spans="1:3" hidden="1" x14ac:dyDescent="0.25"/>
    <row r="142" spans="1:3" hidden="1" x14ac:dyDescent="0.25"/>
    <row r="143" spans="1:3" hidden="1" x14ac:dyDescent="0.25"/>
    <row r="144" spans="1:3" hidden="1" x14ac:dyDescent="0.25"/>
    <row r="145" spans="1:7" hidden="1" x14ac:dyDescent="0.25"/>
    <row r="146" spans="1:7" hidden="1" x14ac:dyDescent="0.25"/>
    <row r="147" spans="1:7" hidden="1" x14ac:dyDescent="0.25"/>
    <row r="148" spans="1:7" hidden="1" x14ac:dyDescent="0.25"/>
    <row r="149" spans="1:7" hidden="1" x14ac:dyDescent="0.25"/>
    <row r="150" spans="1:7" hidden="1" x14ac:dyDescent="0.25"/>
    <row r="151" spans="1:7" hidden="1" x14ac:dyDescent="0.25">
      <c r="A151" s="75" t="s">
        <v>350</v>
      </c>
      <c r="B151" s="75" t="s">
        <v>384</v>
      </c>
      <c r="C151" s="75" t="s">
        <v>385</v>
      </c>
      <c r="D151" s="75" t="s">
        <v>386</v>
      </c>
      <c r="E151" s="75" t="s">
        <v>387</v>
      </c>
      <c r="F151" s="75" t="s">
        <v>388</v>
      </c>
      <c r="G151" s="75" t="s">
        <v>389</v>
      </c>
    </row>
    <row r="152" spans="1:7" hidden="1" x14ac:dyDescent="0.25">
      <c r="A152" s="75" t="s">
        <v>351</v>
      </c>
      <c r="B152" s="75" t="s">
        <v>390</v>
      </c>
      <c r="C152" s="75" t="s">
        <v>391</v>
      </c>
      <c r="D152" s="75" t="s">
        <v>392</v>
      </c>
      <c r="E152" s="75" t="s">
        <v>393</v>
      </c>
      <c r="F152" s="75" t="s">
        <v>394</v>
      </c>
      <c r="G152" s="75" t="s">
        <v>395</v>
      </c>
    </row>
    <row r="153" spans="1:7" hidden="1" x14ac:dyDescent="0.25">
      <c r="A153" s="75" t="s">
        <v>352</v>
      </c>
      <c r="B153" s="75" t="s">
        <v>396</v>
      </c>
      <c r="C153" s="75" t="s">
        <v>397</v>
      </c>
      <c r="D153" s="75" t="s">
        <v>398</v>
      </c>
      <c r="E153" s="75" t="s">
        <v>399</v>
      </c>
      <c r="F153" s="75" t="s">
        <v>400</v>
      </c>
      <c r="G153" s="75" t="s">
        <v>401</v>
      </c>
    </row>
    <row r="154" spans="1:7" hidden="1" x14ac:dyDescent="0.25">
      <c r="A154" s="75" t="s">
        <v>353</v>
      </c>
      <c r="B154" s="75" t="s">
        <v>402</v>
      </c>
      <c r="C154" s="75" t="s">
        <v>403</v>
      </c>
      <c r="D154" s="75" t="s">
        <v>404</v>
      </c>
      <c r="E154" s="75" t="s">
        <v>405</v>
      </c>
      <c r="F154" s="75" t="s">
        <v>406</v>
      </c>
      <c r="G154" s="75" t="s">
        <v>407</v>
      </c>
    </row>
    <row r="155" spans="1:7" hidden="1" x14ac:dyDescent="0.25">
      <c r="A155" s="75" t="s">
        <v>354</v>
      </c>
      <c r="B155" s="75" t="s">
        <v>408</v>
      </c>
      <c r="C155" s="75" t="s">
        <v>409</v>
      </c>
      <c r="D155" s="75" t="s">
        <v>410</v>
      </c>
      <c r="E155" s="75" t="s">
        <v>411</v>
      </c>
      <c r="F155" s="75" t="s">
        <v>412</v>
      </c>
      <c r="G155" s="75" t="s">
        <v>413</v>
      </c>
    </row>
    <row r="156" spans="1:7" hidden="1" x14ac:dyDescent="0.25">
      <c r="A156" s="75" t="s">
        <v>355</v>
      </c>
      <c r="B156" s="75" t="s">
        <v>414</v>
      </c>
      <c r="C156" s="75" t="s">
        <v>415</v>
      </c>
      <c r="D156" s="75" t="s">
        <v>416</v>
      </c>
      <c r="E156" s="75" t="s">
        <v>417</v>
      </c>
      <c r="F156" s="75" t="s">
        <v>418</v>
      </c>
      <c r="G156" s="75" t="s">
        <v>419</v>
      </c>
    </row>
    <row r="157" spans="1:7" hidden="1" x14ac:dyDescent="0.25">
      <c r="A157" s="75" t="s">
        <v>356</v>
      </c>
      <c r="B157" s="75" t="s">
        <v>420</v>
      </c>
      <c r="C157" s="75" t="s">
        <v>421</v>
      </c>
      <c r="D157" s="75" t="s">
        <v>422</v>
      </c>
      <c r="E157" s="75" t="s">
        <v>423</v>
      </c>
      <c r="F157" s="75" t="s">
        <v>424</v>
      </c>
      <c r="G157" s="75" t="s">
        <v>425</v>
      </c>
    </row>
    <row r="158" spans="1:7" hidden="1" x14ac:dyDescent="0.25">
      <c r="A158" s="75" t="s">
        <v>357</v>
      </c>
      <c r="B158" s="75" t="s">
        <v>426</v>
      </c>
      <c r="C158" s="75" t="s">
        <v>427</v>
      </c>
      <c r="D158" s="75" t="s">
        <v>428</v>
      </c>
      <c r="E158" s="75" t="s">
        <v>429</v>
      </c>
      <c r="F158" s="75" t="s">
        <v>430</v>
      </c>
      <c r="G158" s="75" t="s">
        <v>431</v>
      </c>
    </row>
    <row r="159" spans="1:7" hidden="1" x14ac:dyDescent="0.25">
      <c r="A159" s="75" t="s">
        <v>358</v>
      </c>
      <c r="B159" s="75" t="s">
        <v>432</v>
      </c>
      <c r="C159" s="75" t="s">
        <v>433</v>
      </c>
      <c r="D159" s="75" t="s">
        <v>434</v>
      </c>
      <c r="E159" s="75" t="s">
        <v>435</v>
      </c>
      <c r="F159" s="75" t="s">
        <v>436</v>
      </c>
      <c r="G159" s="75" t="s">
        <v>437</v>
      </c>
    </row>
    <row r="160" spans="1:7" hidden="1" x14ac:dyDescent="0.25">
      <c r="A160" s="75" t="s">
        <v>359</v>
      </c>
      <c r="B160" s="75" t="s">
        <v>438</v>
      </c>
      <c r="C160" s="75" t="s">
        <v>439</v>
      </c>
      <c r="D160" s="75" t="s">
        <v>440</v>
      </c>
      <c r="E160" s="75" t="s">
        <v>441</v>
      </c>
      <c r="F160" s="75" t="s">
        <v>442</v>
      </c>
      <c r="G160" s="75" t="s">
        <v>443</v>
      </c>
    </row>
    <row r="161" spans="1:7" hidden="1" x14ac:dyDescent="0.25">
      <c r="A161" s="75" t="s">
        <v>360</v>
      </c>
      <c r="B161" s="75" t="s">
        <v>444</v>
      </c>
      <c r="C161" s="75" t="s">
        <v>445</v>
      </c>
      <c r="D161" s="75" t="s">
        <v>446</v>
      </c>
      <c r="E161" s="75" t="s">
        <v>447</v>
      </c>
      <c r="F161" s="75" t="s">
        <v>448</v>
      </c>
      <c r="G161" s="75" t="s">
        <v>449</v>
      </c>
    </row>
    <row r="162" spans="1:7" hidden="1" x14ac:dyDescent="0.25">
      <c r="A162" s="75" t="s">
        <v>361</v>
      </c>
      <c r="B162" s="75" t="s">
        <v>450</v>
      </c>
      <c r="C162" s="75" t="s">
        <v>451</v>
      </c>
      <c r="D162" s="75" t="s">
        <v>452</v>
      </c>
      <c r="E162" s="75" t="s">
        <v>453</v>
      </c>
      <c r="F162" s="75" t="s">
        <v>454</v>
      </c>
      <c r="G162" s="75" t="s">
        <v>455</v>
      </c>
    </row>
    <row r="163" spans="1:7" hidden="1" x14ac:dyDescent="0.25">
      <c r="A163" s="75" t="s">
        <v>362</v>
      </c>
      <c r="B163" s="75" t="s">
        <v>456</v>
      </c>
      <c r="C163" s="75" t="s">
        <v>457</v>
      </c>
      <c r="D163" s="75" t="s">
        <v>458</v>
      </c>
      <c r="E163" s="75" t="s">
        <v>459</v>
      </c>
      <c r="F163" s="75" t="s">
        <v>460</v>
      </c>
      <c r="G163" s="75" t="s">
        <v>461</v>
      </c>
    </row>
    <row r="164" spans="1:7" hidden="1" x14ac:dyDescent="0.25">
      <c r="A164" s="75" t="s">
        <v>363</v>
      </c>
      <c r="B164" s="75" t="s">
        <v>462</v>
      </c>
      <c r="C164" s="75" t="s">
        <v>463</v>
      </c>
      <c r="D164" s="75" t="s">
        <v>464</v>
      </c>
      <c r="E164" s="75" t="s">
        <v>465</v>
      </c>
      <c r="F164" s="75" t="s">
        <v>466</v>
      </c>
      <c r="G164" s="75" t="s">
        <v>467</v>
      </c>
    </row>
    <row r="165" spans="1:7" hidden="1" x14ac:dyDescent="0.25">
      <c r="A165" s="75" t="s">
        <v>364</v>
      </c>
      <c r="B165" s="75" t="s">
        <v>468</v>
      </c>
      <c r="C165" s="75" t="s">
        <v>469</v>
      </c>
      <c r="D165" s="75" t="s">
        <v>470</v>
      </c>
      <c r="E165" s="75" t="s">
        <v>471</v>
      </c>
      <c r="F165" s="75" t="s">
        <v>472</v>
      </c>
      <c r="G165" s="75" t="s">
        <v>473</v>
      </c>
    </row>
    <row r="166" spans="1:7" hidden="1" x14ac:dyDescent="0.25">
      <c r="A166" s="75" t="s">
        <v>365</v>
      </c>
      <c r="B166" s="75" t="s">
        <v>474</v>
      </c>
      <c r="C166" s="75" t="s">
        <v>475</v>
      </c>
      <c r="D166" s="75" t="s">
        <v>476</v>
      </c>
      <c r="E166" s="75" t="s">
        <v>477</v>
      </c>
      <c r="F166" s="75" t="s">
        <v>478</v>
      </c>
      <c r="G166" s="75" t="s">
        <v>479</v>
      </c>
    </row>
    <row r="167" spans="1:7" hidden="1" x14ac:dyDescent="0.25"/>
    <row r="168" spans="1:7" hidden="1" x14ac:dyDescent="0.25"/>
    <row r="169" spans="1:7" hidden="1" x14ac:dyDescent="0.25"/>
    <row r="170" spans="1:7" hidden="1" x14ac:dyDescent="0.25"/>
  </sheetData>
  <mergeCells count="37">
    <mergeCell ref="B61:F61"/>
    <mergeCell ref="B62:F62"/>
    <mergeCell ref="A56:F56"/>
    <mergeCell ref="B57:F57"/>
    <mergeCell ref="B58:F58"/>
    <mergeCell ref="B59:F59"/>
    <mergeCell ref="B60:F60"/>
    <mergeCell ref="B50:F50"/>
    <mergeCell ref="B51:F51"/>
    <mergeCell ref="B52:F52"/>
    <mergeCell ref="B53:F53"/>
    <mergeCell ref="B54:F54"/>
    <mergeCell ref="B44:F44"/>
    <mergeCell ref="B45:F45"/>
    <mergeCell ref="B46:F46"/>
    <mergeCell ref="A48:F48"/>
    <mergeCell ref="B49:F49"/>
    <mergeCell ref="A39:F39"/>
    <mergeCell ref="A40:F40"/>
    <mergeCell ref="B41:F41"/>
    <mergeCell ref="B42:F42"/>
    <mergeCell ref="B43:F43"/>
    <mergeCell ref="A31:F31"/>
    <mergeCell ref="A33:F33"/>
    <mergeCell ref="A34:F34"/>
    <mergeCell ref="A35:F35"/>
    <mergeCell ref="A38:F38"/>
    <mergeCell ref="A25:F25"/>
    <mergeCell ref="A26:F26"/>
    <mergeCell ref="A27:F27"/>
    <mergeCell ref="A29:F29"/>
    <mergeCell ref="A30:F30"/>
    <mergeCell ref="A1:F1"/>
    <mergeCell ref="A2:F2"/>
    <mergeCell ref="A3:F3"/>
    <mergeCell ref="A23:F23"/>
    <mergeCell ref="A24:F24"/>
  </mergeCells>
  <conditionalFormatting sqref="C5:C21">
    <cfRule type="expression" dxfId="1" priority="2">
      <formula>C5&gt;=D5</formula>
    </cfRule>
  </conditionalFormatting>
  <conditionalFormatting sqref="D5:D21">
    <cfRule type="expression" dxfId="0" priority="3">
      <formula>D5&gt;C5</formula>
    </cfRule>
  </conditionalFormatting>
  <pageMargins left="0.75" right="0.75" top="1" bottom="1" header="0.511811023622047" footer="0.511811023622047"/>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2" baseType="variant">
      <vt:variant>
        <vt:lpstr>Worksheets</vt:lpstr>
      </vt:variant>
      <vt:variant>
        <vt:i4>7</vt:i4>
      </vt:variant>
    </vt:vector>
  </HeadingPairs>
  <TitlesOfParts>
    <vt:vector size="7" baseType="lpstr">
      <vt:lpstr>START HERE</vt:lpstr>
      <vt:lpstr>Q 1–18</vt:lpstr>
      <vt:lpstr>Q 19–36</vt:lpstr>
      <vt:lpstr>Q 37–54</vt:lpstr>
      <vt:lpstr>Q 55–72</vt:lpstr>
      <vt:lpstr>Q 73–96</vt:lpstr>
      <vt:lpstr>Results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dc:description/>
  <cp:lastModifiedBy>Fred Then</cp:lastModifiedBy>
  <cp:revision>0</cp:revision>
  <dcterms:created xsi:type="dcterms:W3CDTF">2026-06-20T07:40:52Z</dcterms:created>
  <dcterms:modified xsi:type="dcterms:W3CDTF">2026-06-20T18:59:38Z</dcterms:modified>
  <dc:language>en-US</dc:language>
</cp:coreProperties>
</file>